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RTEIRO" sheetId="1" state="visible" r:id="rId3"/>
    <sheet name="Uniformes" sheetId="2" state="visible" r:id="rId4"/>
    <sheet name="Quadro-resumo" sheetId="3" state="visible" r:id="rId5"/>
  </sheets>
  <definedNames>
    <definedName function="false" hidden="false" localSheetId="0" name="_xlnm.Print_Area" vbProcedure="false">PORTEIRO!$A$1:$I$162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<sst xmlns="http://schemas.openxmlformats.org/spreadsheetml/2006/main" count="272" uniqueCount="188">
  <si>
    <t xml:space="preserve">PLANILHA DE CUSTOS E FORMAÇÃO DE PREÇOS</t>
  </si>
  <si>
    <r>
      <rPr>
        <b val="true"/>
        <sz val="10"/>
        <rFont val="Arial"/>
        <family val="2"/>
        <charset val="1"/>
      </rPr>
      <t xml:space="preserve">Nº do Processo</t>
    </r>
    <r>
      <rPr>
        <sz val="10"/>
        <rFont val="Arial"/>
        <family val="2"/>
        <charset val="1"/>
      </rPr>
      <t xml:space="preserve">: 01/2026</t>
    </r>
  </si>
  <si>
    <r>
      <rPr>
        <b val="true"/>
        <sz val="10"/>
        <rFont val="Arial"/>
        <family val="2"/>
        <charset val="1"/>
      </rPr>
      <t xml:space="preserve">Licitação Nº</t>
    </r>
    <r>
      <rPr>
        <sz val="10"/>
        <rFont val="Arial"/>
        <family val="2"/>
        <charset val="1"/>
      </rPr>
      <t xml:space="preserve">: Pregão Eletrônico 90001/2026</t>
    </r>
  </si>
  <si>
    <t xml:space="preserve">Dia xx/xx/20xx às xx:xx horas (horário de Brasília)</t>
  </si>
  <si>
    <t xml:space="preserve">Discriminação dos Serviços (Dados Referentes à Contratação)</t>
  </si>
  <si>
    <t xml:space="preserve">A</t>
  </si>
  <si>
    <t xml:space="preserve">Data de apresentação da proposta (dia/mês/ano):</t>
  </si>
  <si>
    <t xml:space="preserve">/     /2026</t>
  </si>
  <si>
    <t xml:space="preserve">B</t>
  </si>
  <si>
    <t xml:space="preserve">Município/UF: Sant’Ana do Livramento – RS (Câmara Municipal)</t>
  </si>
  <si>
    <t xml:space="preserve">C</t>
  </si>
  <si>
    <t xml:space="preserve">Ano do Acordo, Convenção ou Dissídio Coletivo: (SEEAC, SINDIASSEIO – RS)</t>
  </si>
  <si>
    <t xml:space="preserve">D</t>
  </si>
  <si>
    <t xml:space="preserve">Número de meses de execução contratual:</t>
  </si>
  <si>
    <t xml:space="preserve">Identificação do Serviço</t>
  </si>
  <si>
    <t xml:space="preserve">Tipo de Serviço</t>
  </si>
  <si>
    <t xml:space="preserve">Unidade de Medida</t>
  </si>
  <si>
    <t xml:space="preserve">Quantidade total a contratar (em função da unidade de medida)</t>
  </si>
  <si>
    <t xml:space="preserve">Contratação de serviços de empresa agenciadora de mão de obra para 2 (dois) postos de trabalho no serviço de Copeiragem, a serem executados com regime de dedicação exclusiva de mão de obra</t>
  </si>
  <si>
    <t xml:space="preserve">Serviço</t>
  </si>
  <si>
    <r>
      <rPr>
        <b val="true"/>
        <sz val="8"/>
        <rFont val="Arial"/>
        <family val="2"/>
        <charset val="1"/>
      </rPr>
      <t xml:space="preserve">Nota 1:</t>
    </r>
    <r>
      <rPr>
        <sz val="8"/>
        <rFont val="Arial"/>
        <family val="2"/>
        <charset val="1"/>
      </rPr>
      <t xml:space="preserve"> Esta tabela poderá ser adaptada às características do serviço contratado, inclusive no que concerne às rubricas e suas respectivas provisões e/ou estimativas, desde que haja justificativa.</t>
    </r>
  </si>
  <si>
    <r>
      <rPr>
        <b val="true"/>
        <sz val="8"/>
        <rFont val="Arial"/>
        <family val="2"/>
        <charset val="1"/>
      </rPr>
      <t xml:space="preserve">Nota 2:</t>
    </r>
    <r>
      <rPr>
        <sz val="8"/>
        <rFont val="Arial"/>
        <family val="2"/>
        <charset val="1"/>
      </rPr>
      <t xml:space="preserve"> As provisões constantes desta planilha poderão ser desnecessárias quando se tratar de determinados serviços que prescindam da dedicação exclusiva dos trabalhadores da contratada para com a Administração.</t>
    </r>
  </si>
  <si>
    <t xml:space="preserve">1. MÓDULOS</t>
  </si>
  <si>
    <t xml:space="preserve">Mão de obra</t>
  </si>
  <si>
    <t xml:space="preserve">Mão de obra vinculada à execução contratual</t>
  </si>
  <si>
    <t xml:space="preserve">Dados para composição dos custos referentes à mão de obra</t>
  </si>
  <si>
    <t xml:space="preserve">Tipo de serviço (mesmo serviço com características distintas)</t>
  </si>
  <si>
    <t xml:space="preserve">Copeiragem</t>
  </si>
  <si>
    <t xml:space="preserve">Classificação Brasileira de Ocupações</t>
  </si>
  <si>
    <t xml:space="preserve">CBO 5134-25 </t>
  </si>
  <si>
    <t xml:space="preserve">Salário Nominativo da Categoria Profissional -  para a jornada de 40 h/sem</t>
  </si>
  <si>
    <t xml:space="preserve">Categoria profissional (vinculada à execução contratual)</t>
  </si>
  <si>
    <t xml:space="preserve">COPEIRO</t>
  </si>
  <si>
    <t xml:space="preserve">Sindicato do Dissísio/Convenção Coletiva</t>
  </si>
  <si>
    <t xml:space="preserve">SEEAC, SINDIASSEIO - RS)</t>
  </si>
  <si>
    <t xml:space="preserve">Número de Registro do Dissísio/Convenção Coletiva no TEM</t>
  </si>
  <si>
    <t xml:space="preserve">RS004917/2023</t>
  </si>
  <si>
    <t xml:space="preserve">Data base da categoria (dia/mês/ano)</t>
  </si>
  <si>
    <r>
      <rPr>
        <b val="true"/>
        <sz val="8"/>
        <rFont val="Arial"/>
        <family val="2"/>
        <charset val="1"/>
      </rPr>
      <t xml:space="preserve">Nota 1</t>
    </r>
    <r>
      <rPr>
        <sz val="8"/>
        <rFont val="Arial"/>
        <family val="2"/>
        <charset val="1"/>
      </rPr>
      <t xml:space="preserve">: Deverá ser elaborado um quadro para cada tipo de serviço.</t>
    </r>
  </si>
  <si>
    <r>
      <rPr>
        <b val="true"/>
        <sz val="8"/>
        <rFont val="Arial"/>
        <family val="2"/>
        <charset val="1"/>
      </rPr>
      <t xml:space="preserve">Nota 2</t>
    </r>
    <r>
      <rPr>
        <sz val="8"/>
        <rFont val="Arial"/>
        <family val="2"/>
        <charset val="1"/>
      </rPr>
      <t xml:space="preserve">: A planilha será calculada considerando o valor mensal do empregado.</t>
    </r>
  </si>
  <si>
    <t xml:space="preserve">MÓDULO 1 - COMPOSIÇÃO DA REMUNERAÇÃO</t>
  </si>
  <si>
    <t xml:space="preserve">Composição da Remuneração</t>
  </si>
  <si>
    <t xml:space="preserve">%</t>
  </si>
  <si>
    <t xml:space="preserve">VALOR (R$)</t>
  </si>
  <si>
    <t xml:space="preserve">Salário Base  (jornada 40 horas semanais) ref. A 200 horas mensais</t>
  </si>
  <si>
    <t xml:space="preserve">Adicional Periculosidade </t>
  </si>
  <si>
    <t xml:space="preserve">Adicional Insalubridade</t>
  </si>
  <si>
    <t xml:space="preserve">Adicional Noturno</t>
  </si>
  <si>
    <t xml:space="preserve">E</t>
  </si>
  <si>
    <t xml:space="preserve">Adicional de hora noturna reduzida</t>
  </si>
  <si>
    <t xml:space="preserve">F</t>
  </si>
  <si>
    <t xml:space="preserve">Adicional de hora extra</t>
  </si>
  <si>
    <t xml:space="preserve">G</t>
  </si>
  <si>
    <t xml:space="preserve">Outros (especificar)</t>
  </si>
  <si>
    <t xml:space="preserve">TOTAL DO MÓDULO 1</t>
  </si>
  <si>
    <r>
      <rPr>
        <b val="true"/>
        <sz val="8"/>
        <rFont val="Arial"/>
        <family val="2"/>
        <charset val="1"/>
      </rPr>
      <t xml:space="preserve">Nota 1</t>
    </r>
    <r>
      <rPr>
        <sz val="8"/>
        <rFont val="Arial"/>
        <family val="2"/>
        <charset val="1"/>
      </rPr>
      <t xml:space="preserve">: O Módulo 1 refere-se ao valor mensal devido ao empregado pela prestação do serviço no período de 12 meses.</t>
    </r>
  </si>
  <si>
    <t xml:space="preserve">MÓDULO 2 – ENCARGOS E BENEFÍCIOS ANUAIS, MENSAIS E DIÁRIOS</t>
  </si>
  <si>
    <t xml:space="preserve">Submódulo 2.1 - 13º (décimo terceiro) Salário, Férias e Adicional de Férias</t>
  </si>
  <si>
    <t xml:space="preserve">2.1</t>
  </si>
  <si>
    <t xml:space="preserve">13º (décimo terceiro) Salário, Férias e Adicional de Férias</t>
  </si>
  <si>
    <t xml:space="preserve">13º (décimo terceiro) Salário</t>
  </si>
  <si>
    <t xml:space="preserve">Férias e Adicional de Férias</t>
  </si>
  <si>
    <t xml:space="preserve">SUBTOTAL SUBMÓDULO 2.1</t>
  </si>
  <si>
    <t xml:space="preserve">Incidência Submódulo 2.2 sobre o Submódulo 2.1</t>
  </si>
  <si>
    <t xml:space="preserve">TOTAL SUBMÓDULO 2.1</t>
  </si>
  <si>
    <r>
      <rPr>
        <b val="true"/>
        <sz val="8"/>
        <rFont val="Arial"/>
        <family val="2"/>
        <charset val="1"/>
      </rPr>
      <t xml:space="preserve">Nota 1:</t>
    </r>
    <r>
      <rPr>
        <sz val="8"/>
        <rFont val="Arial"/>
        <family val="2"/>
        <charset val="1"/>
      </rPr>
      <t xml:space="preserve"> Como a planilha de custos e formação de preços é calculada mensalmente, provisiona-se proporcionalmente 1/12 (um doze avos) dos valores referentes a gratificação natalina, férias e adicional de férias</t>
    </r>
  </si>
  <si>
    <r>
      <rPr>
        <b val="true"/>
        <sz val="8"/>
        <rFont val="Arial"/>
        <family val="2"/>
        <charset val="1"/>
      </rPr>
      <t xml:space="preserve">Nota 2</t>
    </r>
    <r>
      <rPr>
        <sz val="8"/>
        <rFont val="Arial"/>
        <family val="2"/>
        <charset val="1"/>
      </rPr>
      <t xml:space="preserve">: O adicional de férias contido no Submódulo 2.1 corresponde a 1/3 (um terço) da remuneração que por sua vez é divido por 12 (doze) conforme Nota 1 acima. </t>
    </r>
  </si>
  <si>
    <r>
      <rPr>
        <b val="true"/>
        <sz val="8"/>
        <rFont val="Arial"/>
        <family val="2"/>
        <charset val="1"/>
      </rPr>
      <t xml:space="preserve">Nota 3:</t>
    </r>
    <r>
      <rPr>
        <sz val="8"/>
        <rFont val="Arial"/>
        <family val="2"/>
        <charset val="1"/>
      </rPr>
      <t xml:space="preserve"> Levando em consideração a vigência contratual prevista no art. 106 E 107 da Lei nº 14.133, de 01 de abril de 2021, a rubrica férias tem como objetivo principal suprir a necessidade do pagamento das férias remuneradas ao final do contrato de 12 meses. Esta rubrica, quando da prorrogação contratual, torna-se custo não renovável.</t>
    </r>
  </si>
  <si>
    <t xml:space="preserve">Submódulo 2.2 -  Encargos Previdenciários (GPS), Fundo de Garantia por Tempo de Serviço (FGTS) e outras contribuições</t>
  </si>
  <si>
    <t xml:space="preserve">2.2</t>
  </si>
  <si>
    <t xml:space="preserve">GPS, FGTS e outras contribuições</t>
  </si>
  <si>
    <t xml:space="preserve">INSS</t>
  </si>
  <si>
    <t xml:space="preserve">Salário Educação</t>
  </si>
  <si>
    <t xml:space="preserve">SAT</t>
  </si>
  <si>
    <t xml:space="preserve">SESC ou SESI</t>
  </si>
  <si>
    <t xml:space="preserve">SENAI - SENAC</t>
  </si>
  <si>
    <t xml:space="preserve">SEBRAE</t>
  </si>
  <si>
    <t xml:space="preserve">INCRA</t>
  </si>
  <si>
    <t xml:space="preserve">H</t>
  </si>
  <si>
    <t xml:space="preserve">FGTS</t>
  </si>
  <si>
    <t xml:space="preserve">TOTAL SUBMÓDULO 2.2</t>
  </si>
  <si>
    <r>
      <rPr>
        <b val="true"/>
        <sz val="8"/>
        <rFont val="Arial"/>
        <family val="2"/>
        <charset val="1"/>
      </rPr>
      <t xml:space="preserve">Nota 1</t>
    </r>
    <r>
      <rPr>
        <sz val="8"/>
        <rFont val="Arial"/>
        <family val="2"/>
        <charset val="1"/>
      </rPr>
      <t xml:space="preserve">: Os percentuais dos encargos previdenciários, do FGTS e demais contribuições são aqueles estabelecidos pela legislação vigente.</t>
    </r>
  </si>
  <si>
    <r>
      <rPr>
        <b val="true"/>
        <sz val="8"/>
        <rFont val="Arial"/>
        <family val="2"/>
        <charset val="1"/>
      </rPr>
      <t xml:space="preserve">Nota 2</t>
    </r>
    <r>
      <rPr>
        <sz val="8"/>
        <rFont val="Arial"/>
        <family val="2"/>
        <charset val="1"/>
      </rPr>
      <t xml:space="preserve">: O SAT a depender do grau de risco do serviço irá variar entre 1%, para risco leve, de 2%, para risco médio, e de 3% de risco grave.</t>
    </r>
  </si>
  <si>
    <r>
      <rPr>
        <b val="true"/>
        <sz val="8"/>
        <rFont val="Arial"/>
        <family val="2"/>
        <charset val="1"/>
      </rPr>
      <t xml:space="preserve">Nota 3</t>
    </r>
    <r>
      <rPr>
        <sz val="8"/>
        <rFont val="Arial"/>
        <family val="2"/>
        <charset val="1"/>
      </rPr>
      <t xml:space="preserve">: Esses percentuais incidem sobre o Módulo 1 e o Submódulo 2.1.</t>
    </r>
  </si>
  <si>
    <t xml:space="preserve">Submódulo 2.3 -  Benefícios Mensais e Diários</t>
  </si>
  <si>
    <t xml:space="preserve">2.3</t>
  </si>
  <si>
    <t xml:space="preserve">Benefícios Mensais e Diários</t>
  </si>
  <si>
    <t xml:space="preserve">Transporte</t>
  </si>
  <si>
    <t xml:space="preserve">Auxílio-Refeição/Alimentação</t>
  </si>
  <si>
    <t xml:space="preserve">Assistência Médica e Familiar</t>
  </si>
  <si>
    <t xml:space="preserve">-</t>
  </si>
  <si>
    <t xml:space="preserve">Prêmio Assiduidade(Cláusula 19° CCT)</t>
  </si>
  <si>
    <t xml:space="preserve">Outros (Benefício Social Familiar)</t>
  </si>
  <si>
    <t xml:space="preserve">TOTAL SUBMÓDULO 2.3</t>
  </si>
  <si>
    <r>
      <rPr>
        <b val="true"/>
        <sz val="8"/>
        <rFont val="Arial"/>
        <family val="2"/>
        <charset val="1"/>
      </rPr>
      <t xml:space="preserve">Nota 1</t>
    </r>
    <r>
      <rPr>
        <sz val="8"/>
        <rFont val="Arial"/>
        <family val="2"/>
        <charset val="1"/>
      </rPr>
      <t xml:space="preserve">: O valor informado deverá ser o custo real do benefício (descontado o valor eventualmente pago pelo empregado).</t>
    </r>
  </si>
  <si>
    <r>
      <rPr>
        <b val="true"/>
        <sz val="8"/>
        <rFont val="Arial"/>
        <family val="2"/>
        <charset val="1"/>
      </rPr>
      <t xml:space="preserve">Nota 2</t>
    </r>
    <r>
      <rPr>
        <sz val="8"/>
        <rFont val="Arial"/>
        <family val="2"/>
        <charset val="1"/>
      </rPr>
      <t xml:space="preserve">: Observar a previsão dos benefícios contidos em Acordos, Convenções e Dissídios Coletivos de Trabalho e atentar-se ao disposto no art. 6º desta Instrução Normativa</t>
    </r>
  </si>
  <si>
    <t xml:space="preserve">Quadro-resumo do Módulo 2 - Encargos e Benefícios anuais, mensais e diários</t>
  </si>
  <si>
    <t xml:space="preserve">Encargos e Benefícios anuais, mensais e diários</t>
  </si>
  <si>
    <t xml:space="preserve">TOTAL DO MÓDULO 2</t>
  </si>
  <si>
    <t xml:space="preserve">MÓDULO 3 – PROVISÃO  PARA RESCISÃO</t>
  </si>
  <si>
    <t xml:space="preserve">Provisão para Rescisão</t>
  </si>
  <si>
    <t xml:space="preserve">Aviso Prévio Indenizado</t>
  </si>
  <si>
    <t xml:space="preserve">Incidência do FGTS sobre o Aviso Prévio Indenizado</t>
  </si>
  <si>
    <t xml:space="preserve">Multa do FGTS e contribuição social sobre o Aviso Prévio Indenizado</t>
  </si>
  <si>
    <t xml:space="preserve">Aviso Prévio Trabalhado</t>
  </si>
  <si>
    <t xml:space="preserve">Incidência de GPS, FGTS e outras contribuições sobre o Aviso Prévio Trabalhado</t>
  </si>
  <si>
    <t xml:space="preserve">Multa do FGTS e contribuição social sobre o Aviso Prévio Trabalhado</t>
  </si>
  <si>
    <t xml:space="preserve">TOTAL MÓDULO 3</t>
  </si>
  <si>
    <t xml:space="preserve">MÓDULO 4 – CUSTO DE REPOSIÇÃO DO PROFISSIONAL AUSENTE</t>
  </si>
  <si>
    <r>
      <rPr>
        <b val="true"/>
        <sz val="8"/>
        <rFont val="Arial"/>
        <family val="2"/>
        <charset val="1"/>
      </rPr>
      <t xml:space="preserve">Nota 1</t>
    </r>
    <r>
      <rPr>
        <sz val="8"/>
        <rFont val="Arial"/>
        <family val="2"/>
        <charset val="1"/>
      </rPr>
      <t xml:space="preserve">: Os itens que contemplam o módulo 4 se referem ao custo dos dias trabalhados pelo repositor/substituto, quando o empregado alocado na prestação de serviço estiver ausente, conforme as previsões estabelecidas na legislação.</t>
    </r>
  </si>
  <si>
    <t xml:space="preserve">Submódulo 4.1 - Substituto Ausências Legais</t>
  </si>
  <si>
    <t xml:space="preserve">4.1</t>
  </si>
  <si>
    <t xml:space="preserve">Ausências Legais</t>
  </si>
  <si>
    <t xml:space="preserve">Substituto na cobertura de Férias</t>
  </si>
  <si>
    <t xml:space="preserve">Substituto na cobertura de Ausências Legais</t>
  </si>
  <si>
    <t xml:space="preserve">Substituto na cobertura de Licença-Paternidade</t>
  </si>
  <si>
    <t xml:space="preserve">Substituto na cobertura de Ausência por acidente de trabalho</t>
  </si>
  <si>
    <t xml:space="preserve">Substituto na cobertura de Afastamento Maternidade</t>
  </si>
  <si>
    <t xml:space="preserve">Substituto na cobertura de Outras ausências (especificar)</t>
  </si>
  <si>
    <t xml:space="preserve">TOTAL SUBMÓDULO 4.1</t>
  </si>
  <si>
    <t xml:space="preserve">Submódulo 4.2 - Substituto na Intrajornada</t>
  </si>
  <si>
    <t xml:space="preserve">4.2</t>
  </si>
  <si>
    <t xml:space="preserve">Substituto na cobertura de Intervalo para repouso ou alimentação</t>
  </si>
  <si>
    <t xml:space="preserve">TOTAL SUBMÓDULO 4.2</t>
  </si>
  <si>
    <t xml:space="preserve">Quadro-resumo do Módulo 4 - Custo de Reposição do Profissional Ausente</t>
  </si>
  <si>
    <t xml:space="preserve">Custo de Reposição do Profissional Ausente</t>
  </si>
  <si>
    <t xml:space="preserve">Substituto nas Ausências Legais</t>
  </si>
  <si>
    <t xml:space="preserve">Substituto na Intrajornada</t>
  </si>
  <si>
    <t xml:space="preserve">TOTAL DO MÓDULO 4</t>
  </si>
  <si>
    <t xml:space="preserve">MÓDULO 5 - INSUMOS DIVERSOS</t>
  </si>
  <si>
    <t xml:space="preserve">Insumos Diversos</t>
  </si>
  <si>
    <t xml:space="preserve">Uniformes</t>
  </si>
  <si>
    <t xml:space="preserve">Materiais</t>
  </si>
  <si>
    <t xml:space="preserve">Equipamentos</t>
  </si>
  <si>
    <t xml:space="preserve">TOTAL DO MÓDULO 5</t>
  </si>
  <si>
    <r>
      <rPr>
        <b val="true"/>
        <sz val="8"/>
        <rFont val="Arial"/>
        <family val="2"/>
        <charset val="1"/>
      </rPr>
      <t xml:space="preserve">Nota:</t>
    </r>
    <r>
      <rPr>
        <sz val="8"/>
        <rFont val="Arial"/>
        <family val="2"/>
        <charset val="1"/>
      </rPr>
      <t xml:space="preserve"> Valores mensais por empregado.</t>
    </r>
  </si>
  <si>
    <t xml:space="preserve">MÓDULO 6 – CUSTOS INDIRETOS, TRIBUTOS E LUCRO</t>
  </si>
  <si>
    <t xml:space="preserve">Custos Indiretos, Tributos e Lucro</t>
  </si>
  <si>
    <t xml:space="preserve">Custos Indiretos</t>
  </si>
  <si>
    <t xml:space="preserve">Lucro</t>
  </si>
  <si>
    <t xml:space="preserve">TRIBUTOS</t>
  </si>
  <si>
    <t xml:space="preserve">C.1</t>
  </si>
  <si>
    <t xml:space="preserve">Tributos Federais (especificar)</t>
  </si>
  <si>
    <t xml:space="preserve">C.2</t>
  </si>
  <si>
    <t xml:space="preserve">Tributos Estaduais (especificar)</t>
  </si>
  <si>
    <t xml:space="preserve">C.3</t>
  </si>
  <si>
    <t xml:space="preserve">Tributos Municipais (ISS)</t>
  </si>
  <si>
    <t xml:space="preserve">TOTAL DO MÓDULO 6</t>
  </si>
  <si>
    <r>
      <rPr>
        <b val="true"/>
        <sz val="8"/>
        <rFont val="Arial"/>
        <family val="2"/>
        <charset val="1"/>
      </rPr>
      <t xml:space="preserve">Nota 1</t>
    </r>
    <r>
      <rPr>
        <sz val="8"/>
        <rFont val="Arial"/>
        <family val="2"/>
        <charset val="1"/>
      </rPr>
      <t xml:space="preserve">: Custos Indiretos, Tributos e Lucro por empregado.</t>
    </r>
  </si>
  <si>
    <r>
      <rPr>
        <b val="true"/>
        <sz val="8"/>
        <rFont val="Arial"/>
        <family val="2"/>
        <charset val="1"/>
      </rPr>
      <t xml:space="preserve">Nota 2</t>
    </r>
    <r>
      <rPr>
        <sz val="8"/>
        <rFont val="Arial"/>
        <family val="2"/>
        <charset val="1"/>
      </rPr>
      <t xml:space="preserve">: O valor referente a tributos é obtido aplicando-se o percentual sobre o valor do faturamento.</t>
    </r>
  </si>
  <si>
    <t xml:space="preserve">QUADRO RESUMO DO CUSTO POR EMPREGADO</t>
  </si>
  <si>
    <t xml:space="preserve">Mão-de-Obra vinculada à execução contratual (valor por empregado)</t>
  </si>
  <si>
    <t xml:space="preserve">Subtotal (A + B + C + D + E))</t>
  </si>
  <si>
    <t xml:space="preserve">VALOR TOTAL MENSAL POR EMPREGADO</t>
  </si>
  <si>
    <t xml:space="preserve">Sant'Ana do Livramento, 23 de setembro de 2024.</t>
  </si>
  <si>
    <t xml:space="preserve">Comissão de Planejamento:</t>
  </si>
  <si>
    <t xml:space="preserve">Bruno Gisler Dalmolin</t>
  </si>
  <si>
    <t xml:space="preserve">Álvaro Couto Monson</t>
  </si>
  <si>
    <t xml:space="preserve">Mauro Altino Pereira de Souza Júnior</t>
  </si>
  <si>
    <t xml:space="preserve">Uniformes - Porteiro</t>
  </si>
  <si>
    <t xml:space="preserve">Item</t>
  </si>
  <si>
    <t xml:space="preserve">Descrição</t>
  </si>
  <si>
    <t xml:space="preserve">Unid.</t>
  </si>
  <si>
    <t xml:space="preserve">Quant./ano</t>
  </si>
  <si>
    <t xml:space="preserve">Valores</t>
  </si>
  <si>
    <t xml:space="preserve">Custo Unit.</t>
  </si>
  <si>
    <t xml:space="preserve">Custo Total</t>
  </si>
  <si>
    <t xml:space="preserve">Calça comprida com elástico e cordão, em brim leve 100% CO (algodão), com bolso nas laterais, na cor cinza.</t>
  </si>
  <si>
    <t xml:space="preserve">Unid</t>
  </si>
  <si>
    <t xml:space="preserve">Camisa manga curta (tipo jaleco curto), confeccionada em tecido de brim leve 100 % CO (algodão), emblema da empresa bordado no bolso localizado no lado superior esquerdo, mangas curtas, na cor cinza.</t>
  </si>
  <si>
    <t xml:space="preserve">Camisa manga longa, confeccionada em tecido de brim leve 100 % CO (algodão), emblema da empresa bordado no bolso localizado no lado superior esquerdo, mangas longas, na cor cinza.</t>
  </si>
  <si>
    <t xml:space="preserve">Meia em algodão, tipo soquete, de boa qualidade.</t>
  </si>
  <si>
    <t xml:space="preserve">Par</t>
  </si>
  <si>
    <t xml:space="preserve">Sapato tipo tênis preto em couro, fechado, hidrofugado, solado baixo de Poliuretano bi densidade – Flexível, com palmilha removível antibacteriana, marcas Arteflex. EPI Brasil ou similar.</t>
  </si>
  <si>
    <t xml:space="preserve">Jaqueta na cor cinza, em tecido de boa qualidade, emblema da empresa bordado no bolso localizado no lado superior esquerdo, com ziper frontal, bolso e capuz.</t>
  </si>
  <si>
    <t xml:space="preserve">Custo anual do uniforme, por empregado</t>
  </si>
  <si>
    <t xml:space="preserve">OBS: Os preços foram consultados através de pesquisa na internet e em contratações públicas.</t>
  </si>
  <si>
    <r>
      <rPr>
        <b val="true"/>
        <sz val="11"/>
        <rFont val="Arial"/>
        <family val="2"/>
        <charset val="1"/>
      </rPr>
      <t xml:space="preserve">Custo Efetivo mensal do uniforme e seus complementos por empregado </t>
    </r>
    <r>
      <rPr>
        <b val="true"/>
        <i val="true"/>
        <sz val="11"/>
        <rFont val="Arial"/>
        <family val="2"/>
        <charset val="1"/>
      </rPr>
      <t xml:space="preserve">(custo anual / 12 meses)</t>
    </r>
  </si>
  <si>
    <t xml:space="preserve">QUADRO-RESUMO DO VALOR DOS SERVIÇOS</t>
  </si>
  <si>
    <t xml:space="preserve">Tipo de Serviço (A)</t>
  </si>
  <si>
    <t xml:space="preserve">Valor Proposto por Empregado (B)</t>
  </si>
  <si>
    <t xml:space="preserve">Qtde. de Empregados por Posto (C)</t>
  </si>
  <si>
    <t xml:space="preserve">Valor Proposto por Posto       (D) = (B x C)</t>
  </si>
  <si>
    <t xml:space="preserve">Qtde. de Postos (E)</t>
  </si>
  <si>
    <t xml:space="preserve">Valor Mensal do Serviço          (F) = (D x E)</t>
  </si>
  <si>
    <t xml:space="preserve">Porteiro</t>
  </si>
  <si>
    <t xml:space="preserve">Valor Mensal dos Serviços</t>
  </si>
  <si>
    <t xml:space="preserve">Valor Anual do Contrato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</si>
</sst>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&quot;R$ &quot;* #,##0.00_);_(&quot;R$ &quot;* \(#,##0.00\);_(&quot;R$ &quot;* \-??_);_(@_)"/>
    <numFmt numFmtId="166" formatCode="_(* #,##0.00_);_(* \(#,##0.00\);_(* \-??_);_(@_)"/>
    <numFmt numFmtId="167" formatCode="_-* #,##0.00_-;\-* #,##0.00_-;_-* \-??_-;_-@_-"/>
    <numFmt numFmtId="168" formatCode="d/m/yyyy"/>
    <numFmt numFmtId="169" formatCode="&quot;R$ &quot;#,##0.00_);[RED]&quot;(R$ &quot;#,##0.00\)"/>
    <numFmt numFmtId="170" formatCode="#,##0.00"/>
    <numFmt numFmtId="171" formatCode="0%"/>
    <numFmt numFmtId="172" formatCode="0.00%"/>
    <numFmt numFmtId="173" formatCode="[$R$-416]\ #,##0.00;[RED]\-[$R$-416]\ #,##0.00"/>
    <numFmt numFmtId="174" formatCode="0.00"/>
    <numFmt numFmtId="175" formatCode="0"/>
    <numFmt numFmtId="176" formatCode="&quot;R$ &quot;#,##0.00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000000"/>
      <name val="Calibri"/>
      <family val="2"/>
      <charset val="1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ArialMT"/>
      <family val="2"/>
      <charset val="1"/>
    </font>
    <font>
      <sz val="10"/>
      <color theme="3" tint="0.3998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1"/>
      <name val="Arial"/>
      <family val="2"/>
      <charset val="1"/>
    </font>
    <font>
      <b val="true"/>
      <i val="true"/>
      <sz val="11"/>
      <name val="Arial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6" tint="0.3999"/>
        <bgColor rgb="FFBFBFBF"/>
      </patternFill>
    </fill>
    <fill>
      <patternFill patternType="solid">
        <fgColor theme="0" tint="-0.15"/>
        <bgColor rgb="FFC3D69B"/>
      </patternFill>
    </fill>
    <fill>
      <patternFill patternType="solid">
        <fgColor theme="0" tint="-0.25"/>
        <bgColor rgb="FFC3D69B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7" fillId="0" borderId="2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0" fontId="0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15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0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1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3" xfId="20"/>
    <cellStyle name="Normal 2" xfId="21"/>
    <cellStyle name="Normal 2 2" xfId="22"/>
    <cellStyle name="Normal 3" xfId="23"/>
    <cellStyle name="Separador de milhares 2" xfId="24"/>
    <cellStyle name="Separador de milhares 2 2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61"/>
  <sheetViews>
    <sheetView showFormulas="false" showGridLines="true" showRowColHeaders="true" showZeros="true" rightToLeft="false" tabSelected="true" showOutlineSymbols="true" defaultGridColor="true" view="pageBreakPreview" topLeftCell="A31" colorId="64" zoomScale="130" zoomScaleNormal="130" zoomScalePageLayoutView="130" workbookViewId="0">
      <selection pane="topLeft" activeCell="H50" activeCellId="0" sqref="H50"/>
    </sheetView>
  </sheetViews>
  <sheetFormatPr defaultColWidth="9.12890625" defaultRowHeight="12" customHeight="true" zeroHeight="false" outlineLevelRow="0" outlineLevelCol="0"/>
  <cols>
    <col collapsed="false" customWidth="true" hidden="false" outlineLevel="0" max="1" min="1" style="1" width="7.75"/>
    <col collapsed="false" customWidth="false" hidden="false" outlineLevel="0" max="4" min="2" style="1" width="9.13"/>
    <col collapsed="false" customWidth="true" hidden="false" outlineLevel="0" max="5" min="5" style="1" width="10.87"/>
    <col collapsed="false" customWidth="false" hidden="false" outlineLevel="0" max="6" min="6" style="1" width="9.13"/>
    <col collapsed="false" customWidth="true" hidden="false" outlineLevel="0" max="7" min="7" style="1" width="20.87"/>
    <col collapsed="false" customWidth="true" hidden="false" outlineLevel="0" max="8" min="8" style="1" width="9"/>
    <col collapsed="false" customWidth="true" hidden="false" outlineLevel="0" max="9" min="9" style="1" width="28.38"/>
    <col collapsed="false" customWidth="true" hidden="false" outlineLevel="0" max="10" min="10" style="1" width="12"/>
    <col collapsed="false" customWidth="true" hidden="false" outlineLevel="0" max="11" min="11" style="1" width="33.13"/>
    <col collapsed="false" customWidth="true" hidden="false" outlineLevel="0" max="12" min="12" style="1" width="15.87"/>
    <col collapsed="false" customWidth="true" hidden="false" outlineLevel="0" max="13" min="13" style="1" width="9.62"/>
    <col collapsed="false" customWidth="false" hidden="false" outlineLevel="0" max="16384" min="14" style="1" width="9.13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5" hidden="false" customHeight="true" outlineLevel="0" collapsed="false">
      <c r="A3" s="4" t="s">
        <v>1</v>
      </c>
      <c r="B3" s="4"/>
      <c r="C3" s="4"/>
      <c r="D3" s="4"/>
      <c r="E3" s="4"/>
      <c r="F3" s="4"/>
      <c r="G3" s="3"/>
      <c r="H3" s="3"/>
      <c r="I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3"/>
      <c r="H4" s="3"/>
      <c r="I4" s="3"/>
    </row>
    <row r="5" customFormat="false" ht="12.65" hidden="false" customHeight="false" outlineLevel="0" collapsed="false">
      <c r="A5" s="5"/>
      <c r="B5" s="5"/>
      <c r="C5" s="5"/>
      <c r="D5" s="5"/>
      <c r="E5" s="5"/>
      <c r="F5" s="5"/>
      <c r="G5" s="5"/>
      <c r="H5" s="5"/>
      <c r="I5" s="5"/>
    </row>
    <row r="6" customFormat="false" ht="12.65" hidden="false" customHeight="false" outlineLevel="0" collapsed="false">
      <c r="A6" s="6" t="s">
        <v>3</v>
      </c>
      <c r="B6" s="6"/>
      <c r="C6" s="6"/>
      <c r="D6" s="6"/>
      <c r="E6" s="6"/>
      <c r="F6" s="6"/>
      <c r="G6" s="5"/>
      <c r="H6" s="5"/>
      <c r="I6" s="5"/>
    </row>
    <row r="7" customFormat="false" ht="12.65" hidden="false" customHeight="false" outlineLevel="0" collapsed="false">
      <c r="A7" s="7"/>
      <c r="B7" s="7"/>
      <c r="C7" s="7"/>
      <c r="D7" s="7"/>
      <c r="E7" s="7"/>
      <c r="F7" s="7"/>
      <c r="G7" s="7"/>
      <c r="H7" s="7"/>
      <c r="I7" s="7"/>
    </row>
    <row r="8" customFormat="false" ht="12.65" hidden="false" customHeight="false" outlineLevel="0" collapsed="false">
      <c r="A8" s="8" t="s">
        <v>4</v>
      </c>
      <c r="B8" s="8"/>
      <c r="C8" s="8"/>
      <c r="D8" s="8"/>
      <c r="E8" s="8"/>
      <c r="F8" s="8"/>
      <c r="G8" s="8"/>
      <c r="H8" s="8"/>
      <c r="I8" s="8"/>
    </row>
    <row r="9" customFormat="false" ht="12.65" hidden="false" customHeight="false" outlineLevel="0" collapsed="false">
      <c r="A9" s="9" t="s">
        <v>5</v>
      </c>
      <c r="B9" s="10" t="s">
        <v>6</v>
      </c>
      <c r="C9" s="10"/>
      <c r="D9" s="10"/>
      <c r="E9" s="10"/>
      <c r="F9" s="10"/>
      <c r="G9" s="10"/>
      <c r="H9" s="10"/>
      <c r="I9" s="11" t="s">
        <v>7</v>
      </c>
    </row>
    <row r="10" customFormat="false" ht="12.65" hidden="false" customHeight="false" outlineLevel="0" collapsed="false">
      <c r="A10" s="9" t="s">
        <v>8</v>
      </c>
      <c r="B10" s="10" t="s">
        <v>9</v>
      </c>
      <c r="C10" s="10"/>
      <c r="D10" s="10"/>
      <c r="E10" s="10"/>
      <c r="F10" s="10"/>
      <c r="G10" s="10"/>
      <c r="H10" s="10"/>
      <c r="I10" s="9"/>
    </row>
    <row r="11" customFormat="false" ht="12.65" hidden="false" customHeight="false" outlineLevel="0" collapsed="false">
      <c r="A11" s="9" t="s">
        <v>10</v>
      </c>
      <c r="B11" s="10" t="s">
        <v>11</v>
      </c>
      <c r="C11" s="10"/>
      <c r="D11" s="10"/>
      <c r="E11" s="10"/>
      <c r="F11" s="10"/>
      <c r="G11" s="10"/>
      <c r="H11" s="10"/>
      <c r="I11" s="9" t="n">
        <v>2026</v>
      </c>
    </row>
    <row r="12" customFormat="false" ht="12.65" hidden="false" customHeight="false" outlineLevel="0" collapsed="false">
      <c r="A12" s="9" t="s">
        <v>12</v>
      </c>
      <c r="B12" s="10" t="s">
        <v>13</v>
      </c>
      <c r="C12" s="10"/>
      <c r="D12" s="10"/>
      <c r="E12" s="10"/>
      <c r="F12" s="10"/>
      <c r="G12" s="10"/>
      <c r="H12" s="10"/>
      <c r="I12" s="9" t="n">
        <v>12</v>
      </c>
    </row>
    <row r="13" customFormat="false" ht="12.65" hidden="false" customHeight="false" outlineLevel="0" collapsed="false">
      <c r="A13" s="12"/>
      <c r="B13" s="13"/>
      <c r="C13" s="13"/>
      <c r="D13" s="13"/>
      <c r="E13" s="13"/>
      <c r="F13" s="13"/>
      <c r="G13" s="13"/>
      <c r="H13" s="12"/>
      <c r="I13" s="12"/>
    </row>
    <row r="14" customFormat="false" ht="12.65" hidden="false" customHeight="false" outlineLevel="0" collapsed="false">
      <c r="A14" s="8" t="s">
        <v>14</v>
      </c>
      <c r="B14" s="8"/>
      <c r="C14" s="8"/>
      <c r="D14" s="8"/>
      <c r="E14" s="8"/>
      <c r="F14" s="8"/>
      <c r="G14" s="8"/>
      <c r="H14" s="8"/>
      <c r="I14" s="8"/>
    </row>
    <row r="15" s="16" customFormat="true" ht="25.5" hidden="false" customHeight="true" outlineLevel="0" collapsed="false">
      <c r="A15" s="14" t="s">
        <v>15</v>
      </c>
      <c r="B15" s="14"/>
      <c r="C15" s="14"/>
      <c r="D15" s="14" t="s">
        <v>16</v>
      </c>
      <c r="E15" s="14"/>
      <c r="F15" s="14"/>
      <c r="G15" s="15" t="s">
        <v>17</v>
      </c>
      <c r="H15" s="15"/>
      <c r="I15" s="15"/>
    </row>
    <row r="16" s="16" customFormat="true" ht="73.5" hidden="false" customHeight="true" outlineLevel="0" collapsed="false">
      <c r="A16" s="17" t="s">
        <v>18</v>
      </c>
      <c r="B16" s="17"/>
      <c r="C16" s="17"/>
      <c r="D16" s="18" t="s">
        <v>19</v>
      </c>
      <c r="E16" s="18"/>
      <c r="F16" s="18"/>
      <c r="G16" s="18" t="n">
        <v>2</v>
      </c>
      <c r="H16" s="18"/>
      <c r="I16" s="18"/>
    </row>
    <row r="17" customFormat="false" ht="12" hidden="false" customHeight="false" outlineLevel="0" collapsed="false">
      <c r="A17" s="19"/>
      <c r="B17" s="19"/>
      <c r="C17" s="19"/>
      <c r="D17" s="19"/>
      <c r="E17" s="19"/>
      <c r="F17" s="19"/>
      <c r="G17" s="19"/>
      <c r="H17" s="19"/>
      <c r="I17" s="19"/>
      <c r="J17" s="20"/>
    </row>
    <row r="18" customFormat="false" ht="22.5" hidden="false" customHeight="true" outlineLevel="0" collapsed="false">
      <c r="A18" s="21" t="s">
        <v>20</v>
      </c>
      <c r="B18" s="21"/>
      <c r="C18" s="21"/>
      <c r="D18" s="21"/>
      <c r="E18" s="21"/>
      <c r="F18" s="21"/>
      <c r="G18" s="21"/>
      <c r="H18" s="21"/>
      <c r="I18" s="21"/>
      <c r="J18" s="20"/>
    </row>
    <row r="19" customFormat="false" ht="22.5" hidden="false" customHeight="true" outlineLevel="0" collapsed="false">
      <c r="A19" s="21" t="s">
        <v>21</v>
      </c>
      <c r="B19" s="21"/>
      <c r="C19" s="21"/>
      <c r="D19" s="21"/>
      <c r="E19" s="21"/>
      <c r="F19" s="21"/>
      <c r="G19" s="21"/>
      <c r="H19" s="21"/>
      <c r="I19" s="21"/>
      <c r="J19" s="20"/>
    </row>
    <row r="20" customFormat="false" ht="15" hidden="false" customHeight="true" outlineLevel="0" collapsed="false">
      <c r="A20" s="22" t="s">
        <v>22</v>
      </c>
      <c r="B20" s="22"/>
      <c r="C20" s="22"/>
      <c r="D20" s="22"/>
      <c r="E20" s="22"/>
      <c r="F20" s="22"/>
      <c r="G20" s="22"/>
      <c r="H20" s="22"/>
      <c r="I20" s="22"/>
    </row>
    <row r="21" customFormat="false" ht="15" hidden="false" customHeight="true" outlineLevel="0" collapsed="false">
      <c r="A21" s="23"/>
      <c r="B21" s="12"/>
      <c r="C21" s="24"/>
      <c r="D21" s="24"/>
      <c r="E21" s="24"/>
      <c r="F21" s="24"/>
      <c r="G21" s="24"/>
      <c r="H21" s="24"/>
      <c r="I21" s="24"/>
    </row>
    <row r="22" customFormat="false" ht="15" hidden="false" customHeight="true" outlineLevel="0" collapsed="false">
      <c r="A22" s="25" t="s">
        <v>23</v>
      </c>
      <c r="B22" s="25"/>
      <c r="C22" s="25"/>
      <c r="D22" s="25"/>
      <c r="E22" s="25"/>
      <c r="F22" s="25"/>
      <c r="G22" s="25"/>
      <c r="H22" s="25"/>
      <c r="I22" s="25"/>
    </row>
    <row r="23" customFormat="false" ht="15" hidden="false" customHeight="true" outlineLevel="0" collapsed="false">
      <c r="A23" s="26" t="s">
        <v>24</v>
      </c>
      <c r="B23" s="26"/>
      <c r="C23" s="26"/>
      <c r="D23" s="26"/>
      <c r="E23" s="26"/>
      <c r="F23" s="26"/>
      <c r="G23" s="26"/>
      <c r="H23" s="26"/>
      <c r="I23" s="26"/>
    </row>
    <row r="24" customFormat="false" ht="12.65" hidden="false" customHeight="false" outlineLevel="0" collapsed="false">
      <c r="A24" s="27" t="s">
        <v>25</v>
      </c>
      <c r="B24" s="27"/>
      <c r="C24" s="27"/>
      <c r="D24" s="27"/>
      <c r="E24" s="27"/>
      <c r="F24" s="27"/>
      <c r="G24" s="27"/>
      <c r="H24" s="27"/>
      <c r="I24" s="27"/>
    </row>
    <row r="25" customFormat="false" ht="12.75" hidden="false" customHeight="true" outlineLevel="0" collapsed="false">
      <c r="A25" s="18" t="n">
        <v>1</v>
      </c>
      <c r="B25" s="6" t="s">
        <v>26</v>
      </c>
      <c r="C25" s="6"/>
      <c r="D25" s="6"/>
      <c r="E25" s="6"/>
      <c r="F25" s="6"/>
      <c r="G25" s="6"/>
      <c r="H25" s="6"/>
      <c r="I25" s="28" t="s">
        <v>27</v>
      </c>
    </row>
    <row r="26" customFormat="false" ht="12.65" hidden="false" customHeight="false" outlineLevel="0" collapsed="false">
      <c r="A26" s="9" t="n">
        <v>2</v>
      </c>
      <c r="B26" s="10" t="s">
        <v>28</v>
      </c>
      <c r="C26" s="10"/>
      <c r="D26" s="10"/>
      <c r="E26" s="10"/>
      <c r="F26" s="10"/>
      <c r="G26" s="10"/>
      <c r="H26" s="10"/>
      <c r="I26" s="3" t="s">
        <v>29</v>
      </c>
    </row>
    <row r="27" customFormat="false" ht="12" hidden="false" customHeight="false" outlineLevel="0" collapsed="false">
      <c r="A27" s="9" t="n">
        <v>3</v>
      </c>
      <c r="B27" s="10" t="s">
        <v>30</v>
      </c>
      <c r="C27" s="10"/>
      <c r="D27" s="10"/>
      <c r="E27" s="10"/>
      <c r="F27" s="10"/>
      <c r="G27" s="10"/>
      <c r="H27" s="10"/>
      <c r="I27" s="29" t="n">
        <v>1605.33</v>
      </c>
    </row>
    <row r="28" customFormat="false" ht="12.75" hidden="false" customHeight="true" outlineLevel="0" collapsed="false">
      <c r="A28" s="18" t="n">
        <v>4</v>
      </c>
      <c r="B28" s="6" t="s">
        <v>31</v>
      </c>
      <c r="C28" s="6"/>
      <c r="D28" s="6"/>
      <c r="E28" s="6"/>
      <c r="F28" s="6"/>
      <c r="G28" s="6"/>
      <c r="H28" s="6"/>
      <c r="I28" s="30" t="s">
        <v>32</v>
      </c>
    </row>
    <row r="29" customFormat="false" ht="12" hidden="false" customHeight="false" outlineLevel="0" collapsed="false">
      <c r="A29" s="9" t="n">
        <v>5</v>
      </c>
      <c r="B29" s="10" t="s">
        <v>33</v>
      </c>
      <c r="C29" s="10"/>
      <c r="D29" s="10"/>
      <c r="E29" s="10"/>
      <c r="F29" s="10"/>
      <c r="G29" s="10"/>
      <c r="H29" s="10"/>
      <c r="I29" s="31" t="s">
        <v>34</v>
      </c>
    </row>
    <row r="30" customFormat="false" ht="12" hidden="false" customHeight="false" outlineLevel="0" collapsed="false">
      <c r="A30" s="9" t="n">
        <v>6</v>
      </c>
      <c r="B30" s="10" t="s">
        <v>35</v>
      </c>
      <c r="C30" s="10"/>
      <c r="D30" s="10"/>
      <c r="E30" s="10"/>
      <c r="F30" s="10"/>
      <c r="G30" s="10"/>
      <c r="H30" s="10"/>
      <c r="I30" s="32" t="s">
        <v>36</v>
      </c>
    </row>
    <row r="31" customFormat="false" ht="12" hidden="false" customHeight="false" outlineLevel="0" collapsed="false">
      <c r="A31" s="9" t="n">
        <v>7</v>
      </c>
      <c r="B31" s="10" t="s">
        <v>37</v>
      </c>
      <c r="C31" s="10"/>
      <c r="D31" s="10"/>
      <c r="E31" s="10"/>
      <c r="F31" s="10"/>
      <c r="G31" s="10"/>
      <c r="H31" s="10"/>
      <c r="I31" s="31" t="n">
        <v>46023</v>
      </c>
    </row>
    <row r="32" customFormat="false" ht="12.75" hidden="false" customHeight="true" outlineLevel="0" collapsed="false">
      <c r="A32" s="21" t="s">
        <v>38</v>
      </c>
      <c r="B32" s="21"/>
      <c r="C32" s="21"/>
      <c r="D32" s="21"/>
      <c r="E32" s="21"/>
      <c r="F32" s="21"/>
      <c r="G32" s="21"/>
      <c r="H32" s="21"/>
      <c r="I32" s="21"/>
      <c r="J32" s="20"/>
    </row>
    <row r="33" customFormat="false" ht="12.75" hidden="false" customHeight="true" outlineLevel="0" collapsed="false">
      <c r="A33" s="21" t="s">
        <v>39</v>
      </c>
      <c r="B33" s="21"/>
      <c r="C33" s="21"/>
      <c r="D33" s="21"/>
      <c r="E33" s="21"/>
      <c r="F33" s="21"/>
      <c r="G33" s="21"/>
      <c r="H33" s="21"/>
      <c r="I33" s="21"/>
      <c r="J33" s="20"/>
    </row>
    <row r="34" customFormat="false" ht="12.65" hidden="false" customHeight="false" outlineLevel="0" collapsed="false">
      <c r="A34" s="8" t="s">
        <v>40</v>
      </c>
      <c r="B34" s="8"/>
      <c r="C34" s="8"/>
      <c r="D34" s="8"/>
      <c r="E34" s="8"/>
      <c r="F34" s="8"/>
      <c r="G34" s="8"/>
      <c r="H34" s="8"/>
      <c r="I34" s="8"/>
    </row>
    <row r="35" customFormat="false" ht="12.65" hidden="false" customHeight="false" outlineLevel="0" collapsed="false">
      <c r="A35" s="33" t="n">
        <v>1</v>
      </c>
      <c r="B35" s="34" t="s">
        <v>41</v>
      </c>
      <c r="C35" s="34"/>
      <c r="D35" s="34"/>
      <c r="E35" s="34"/>
      <c r="F35" s="34"/>
      <c r="G35" s="34"/>
      <c r="H35" s="33" t="s">
        <v>42</v>
      </c>
      <c r="I35" s="33" t="s">
        <v>43</v>
      </c>
    </row>
    <row r="36" customFormat="false" ht="12.65" hidden="false" customHeight="false" outlineLevel="0" collapsed="false">
      <c r="A36" s="33" t="s">
        <v>5</v>
      </c>
      <c r="B36" s="10" t="s">
        <v>44</v>
      </c>
      <c r="C36" s="10"/>
      <c r="D36" s="10"/>
      <c r="E36" s="10"/>
      <c r="F36" s="10"/>
      <c r="G36" s="10"/>
      <c r="H36" s="35"/>
      <c r="I36" s="36" t="n">
        <f aca="false">I27</f>
        <v>1605.33</v>
      </c>
    </row>
    <row r="37" customFormat="false" ht="12.65" hidden="false" customHeight="false" outlineLevel="0" collapsed="false">
      <c r="A37" s="33" t="s">
        <v>8</v>
      </c>
      <c r="B37" s="10" t="s">
        <v>45</v>
      </c>
      <c r="C37" s="10"/>
      <c r="D37" s="10"/>
      <c r="E37" s="10"/>
      <c r="F37" s="10"/>
      <c r="G37" s="10"/>
      <c r="H37" s="37" t="n">
        <v>0</v>
      </c>
      <c r="I37" s="36" t="n">
        <f aca="false">H37*I36</f>
        <v>0</v>
      </c>
    </row>
    <row r="38" customFormat="false" ht="12.65" hidden="false" customHeight="false" outlineLevel="0" collapsed="false">
      <c r="A38" s="33" t="s">
        <v>10</v>
      </c>
      <c r="B38" s="10" t="s">
        <v>46</v>
      </c>
      <c r="C38" s="10"/>
      <c r="D38" s="10"/>
      <c r="E38" s="10"/>
      <c r="F38" s="10"/>
      <c r="G38" s="10"/>
      <c r="H38" s="37" t="n">
        <v>0.2</v>
      </c>
      <c r="I38" s="36" t="n">
        <f aca="false">H38*I36</f>
        <v>321.066</v>
      </c>
    </row>
    <row r="39" customFormat="false" ht="12.65" hidden="false" customHeight="false" outlineLevel="0" collapsed="false">
      <c r="A39" s="33" t="s">
        <v>12</v>
      </c>
      <c r="B39" s="10" t="s">
        <v>47</v>
      </c>
      <c r="C39" s="10"/>
      <c r="D39" s="10"/>
      <c r="E39" s="10"/>
      <c r="F39" s="10"/>
      <c r="G39" s="10"/>
      <c r="H39" s="37"/>
      <c r="I39" s="36" t="n">
        <v>0</v>
      </c>
    </row>
    <row r="40" customFormat="false" ht="12.65" hidden="false" customHeight="false" outlineLevel="0" collapsed="false">
      <c r="A40" s="33" t="s">
        <v>48</v>
      </c>
      <c r="B40" s="10" t="s">
        <v>49</v>
      </c>
      <c r="C40" s="10"/>
      <c r="D40" s="10"/>
      <c r="E40" s="10"/>
      <c r="F40" s="10"/>
      <c r="G40" s="10"/>
      <c r="H40" s="37"/>
      <c r="I40" s="36" t="n">
        <v>0</v>
      </c>
    </row>
    <row r="41" customFormat="false" ht="12.65" hidden="false" customHeight="false" outlineLevel="0" collapsed="false">
      <c r="A41" s="33" t="s">
        <v>50</v>
      </c>
      <c r="B41" s="10" t="s">
        <v>51</v>
      </c>
      <c r="C41" s="10"/>
      <c r="D41" s="10"/>
      <c r="E41" s="10"/>
      <c r="F41" s="10"/>
      <c r="G41" s="10"/>
      <c r="H41" s="37"/>
      <c r="I41" s="36" t="n">
        <v>0</v>
      </c>
    </row>
    <row r="42" customFormat="false" ht="12.65" hidden="false" customHeight="false" outlineLevel="0" collapsed="false">
      <c r="A42" s="33" t="s">
        <v>52</v>
      </c>
      <c r="B42" s="10" t="s">
        <v>53</v>
      </c>
      <c r="C42" s="10"/>
      <c r="D42" s="10"/>
      <c r="E42" s="10"/>
      <c r="F42" s="10"/>
      <c r="G42" s="10"/>
      <c r="H42" s="37"/>
      <c r="I42" s="36" t="n">
        <v>0</v>
      </c>
    </row>
    <row r="43" customFormat="false" ht="12.65" hidden="false" customHeight="false" outlineLevel="0" collapsed="false">
      <c r="A43" s="27" t="s">
        <v>54</v>
      </c>
      <c r="B43" s="27"/>
      <c r="C43" s="27"/>
      <c r="D43" s="27"/>
      <c r="E43" s="27"/>
      <c r="F43" s="27"/>
      <c r="G43" s="27"/>
      <c r="H43" s="27"/>
      <c r="I43" s="38" t="n">
        <f aca="false">SUM(I36:I42)</f>
        <v>1926.396</v>
      </c>
    </row>
    <row r="44" customFormat="false" ht="12.75" hidden="false" customHeight="true" outlineLevel="0" collapsed="false">
      <c r="A44" s="21" t="s">
        <v>55</v>
      </c>
      <c r="B44" s="21"/>
      <c r="C44" s="21"/>
      <c r="D44" s="21"/>
      <c r="E44" s="21"/>
      <c r="F44" s="21"/>
      <c r="G44" s="21"/>
      <c r="H44" s="21"/>
      <c r="I44" s="21"/>
      <c r="J44" s="20"/>
    </row>
    <row r="45" customFormat="false" ht="12.65" hidden="false" customHeight="false" outlineLevel="0" collapsed="false">
      <c r="A45" s="8" t="s">
        <v>56</v>
      </c>
      <c r="B45" s="8"/>
      <c r="C45" s="8"/>
      <c r="D45" s="8"/>
      <c r="E45" s="8"/>
      <c r="F45" s="8"/>
      <c r="G45" s="8"/>
      <c r="H45" s="8"/>
      <c r="I45" s="8"/>
      <c r="J45" s="20"/>
    </row>
    <row r="46" customFormat="false" ht="12.65" hidden="false" customHeight="false" outlineLevel="0" collapsed="false">
      <c r="A46" s="33"/>
      <c r="B46" s="39"/>
      <c r="C46" s="40"/>
      <c r="D46" s="40"/>
      <c r="E46" s="40"/>
      <c r="F46" s="40"/>
      <c r="G46" s="41"/>
      <c r="H46" s="33"/>
      <c r="I46" s="33"/>
      <c r="J46" s="20"/>
    </row>
    <row r="47" customFormat="false" ht="12.65" hidden="false" customHeight="false" outlineLevel="0" collapsed="false">
      <c r="A47" s="27" t="s">
        <v>57</v>
      </c>
      <c r="B47" s="27"/>
      <c r="C47" s="27"/>
      <c r="D47" s="27"/>
      <c r="E47" s="27"/>
      <c r="F47" s="27"/>
      <c r="G47" s="27"/>
      <c r="H47" s="27"/>
      <c r="I47" s="27"/>
      <c r="J47" s="20"/>
    </row>
    <row r="48" customFormat="false" ht="12.65" hidden="false" customHeight="false" outlineLevel="0" collapsed="false">
      <c r="A48" s="14" t="s">
        <v>58</v>
      </c>
      <c r="B48" s="34" t="s">
        <v>59</v>
      </c>
      <c r="C48" s="34"/>
      <c r="D48" s="34"/>
      <c r="E48" s="34"/>
      <c r="F48" s="34"/>
      <c r="G48" s="34"/>
      <c r="H48" s="42"/>
      <c r="I48" s="33" t="s">
        <v>43</v>
      </c>
      <c r="J48" s="20"/>
    </row>
    <row r="49" customFormat="false" ht="12.65" hidden="false" customHeight="false" outlineLevel="0" collapsed="false">
      <c r="A49" s="33" t="s">
        <v>5</v>
      </c>
      <c r="B49" s="35" t="s">
        <v>60</v>
      </c>
      <c r="C49" s="35"/>
      <c r="D49" s="35"/>
      <c r="E49" s="35"/>
      <c r="F49" s="35"/>
      <c r="G49" s="35"/>
      <c r="H49" s="42" t="n">
        <f aca="false">1/12</f>
        <v>0.0833333333333333</v>
      </c>
      <c r="I49" s="43" t="n">
        <f aca="false">H49*I43</f>
        <v>160.533</v>
      </c>
      <c r="J49" s="20"/>
    </row>
    <row r="50" customFormat="false" ht="12.65" hidden="false" customHeight="false" outlineLevel="0" collapsed="false">
      <c r="A50" s="33" t="s">
        <v>8</v>
      </c>
      <c r="B50" s="35" t="s">
        <v>61</v>
      </c>
      <c r="C50" s="35"/>
      <c r="D50" s="35"/>
      <c r="E50" s="35"/>
      <c r="F50" s="35"/>
      <c r="G50" s="35"/>
      <c r="H50" s="42" t="n">
        <f aca="false">1/3*H49</f>
        <v>0.0277777777777778</v>
      </c>
      <c r="I50" s="43" t="n">
        <f aca="false">H50*I43</f>
        <v>53.511</v>
      </c>
      <c r="J50" s="20"/>
    </row>
    <row r="51" customFormat="false" ht="12.65" hidden="false" customHeight="false" outlineLevel="0" collapsed="false">
      <c r="A51" s="33" t="s">
        <v>62</v>
      </c>
      <c r="B51" s="33"/>
      <c r="C51" s="33"/>
      <c r="D51" s="33"/>
      <c r="E51" s="33"/>
      <c r="F51" s="33"/>
      <c r="G51" s="33"/>
      <c r="H51" s="42" t="n">
        <f aca="false">SUM(H45:H50)</f>
        <v>0.111111111111111</v>
      </c>
      <c r="I51" s="44" t="n">
        <f aca="false">SUM(I45:I50)</f>
        <v>214.044</v>
      </c>
      <c r="J51" s="20"/>
    </row>
    <row r="52" customFormat="false" ht="12.65" hidden="false" customHeight="false" outlineLevel="0" collapsed="false">
      <c r="A52" s="33" t="s">
        <v>52</v>
      </c>
      <c r="B52" s="10" t="s">
        <v>63</v>
      </c>
      <c r="C52" s="10"/>
      <c r="D52" s="10"/>
      <c r="E52" s="10"/>
      <c r="F52" s="10"/>
      <c r="G52" s="10"/>
      <c r="H52" s="45" t="n">
        <f aca="false">H67*H51</f>
        <v>0.0408888888888889</v>
      </c>
      <c r="I52" s="36" t="n">
        <f aca="false">H52*$I$43</f>
        <v>78.768192</v>
      </c>
      <c r="J52" s="20"/>
    </row>
    <row r="53" customFormat="false" ht="12.65" hidden="false" customHeight="false" outlineLevel="0" collapsed="false">
      <c r="A53" s="33" t="s">
        <v>64</v>
      </c>
      <c r="B53" s="33"/>
      <c r="C53" s="33"/>
      <c r="D53" s="33"/>
      <c r="E53" s="33"/>
      <c r="F53" s="33"/>
      <c r="G53" s="33"/>
      <c r="H53" s="42" t="n">
        <f aca="false">SUM(H43:H50)</f>
        <v>0.111111111111111</v>
      </c>
      <c r="I53" s="44" t="n">
        <f aca="false">I52+I51</f>
        <v>292.812192</v>
      </c>
      <c r="J53" s="20"/>
      <c r="K53" s="46"/>
    </row>
    <row r="54" customFormat="false" ht="22.5" hidden="false" customHeight="true" outlineLevel="0" collapsed="false">
      <c r="A54" s="21" t="s">
        <v>65</v>
      </c>
      <c r="B54" s="21"/>
      <c r="C54" s="21"/>
      <c r="D54" s="21"/>
      <c r="E54" s="21"/>
      <c r="F54" s="21"/>
      <c r="G54" s="21"/>
      <c r="H54" s="21"/>
      <c r="I54" s="21"/>
      <c r="J54" s="20"/>
    </row>
    <row r="55" customFormat="false" ht="22.5" hidden="false" customHeight="true" outlineLevel="0" collapsed="false">
      <c r="A55" s="47" t="s">
        <v>66</v>
      </c>
      <c r="B55" s="47"/>
      <c r="C55" s="47"/>
      <c r="D55" s="47"/>
      <c r="E55" s="47"/>
      <c r="F55" s="47"/>
      <c r="G55" s="47"/>
      <c r="H55" s="47"/>
      <c r="I55" s="47"/>
      <c r="J55" s="20"/>
    </row>
    <row r="56" customFormat="false" ht="33" hidden="false" customHeight="true" outlineLevel="0" collapsed="false">
      <c r="A56" s="21" t="s">
        <v>67</v>
      </c>
      <c r="B56" s="21"/>
      <c r="C56" s="21"/>
      <c r="D56" s="21"/>
      <c r="E56" s="21"/>
      <c r="F56" s="21"/>
      <c r="G56" s="21"/>
      <c r="H56" s="21"/>
      <c r="I56" s="21"/>
      <c r="J56" s="20"/>
    </row>
    <row r="57" customFormat="false" ht="27" hidden="false" customHeight="true" outlineLevel="0" collapsed="false">
      <c r="A57" s="48" t="s">
        <v>68</v>
      </c>
      <c r="B57" s="48"/>
      <c r="C57" s="48"/>
      <c r="D57" s="48"/>
      <c r="E57" s="48"/>
      <c r="F57" s="48"/>
      <c r="G57" s="48"/>
      <c r="H57" s="48"/>
      <c r="I57" s="48"/>
      <c r="J57" s="20"/>
    </row>
    <row r="58" customFormat="false" ht="12.65" hidden="false" customHeight="false" outlineLevel="0" collapsed="false">
      <c r="A58" s="14" t="s">
        <v>69</v>
      </c>
      <c r="B58" s="4" t="s">
        <v>70</v>
      </c>
      <c r="C58" s="4"/>
      <c r="D58" s="4"/>
      <c r="E58" s="4"/>
      <c r="F58" s="4"/>
      <c r="G58" s="4"/>
      <c r="H58" s="33" t="s">
        <v>42</v>
      </c>
      <c r="I58" s="33" t="s">
        <v>43</v>
      </c>
      <c r="J58" s="20"/>
      <c r="L58" s="3"/>
    </row>
    <row r="59" customFormat="false" ht="12.65" hidden="false" customHeight="false" outlineLevel="0" collapsed="false">
      <c r="A59" s="33" t="s">
        <v>5</v>
      </c>
      <c r="B59" s="10" t="s">
        <v>71</v>
      </c>
      <c r="C59" s="10"/>
      <c r="D59" s="10"/>
      <c r="E59" s="10"/>
      <c r="F59" s="10"/>
      <c r="G59" s="10"/>
      <c r="H59" s="45" t="n">
        <v>0.2</v>
      </c>
      <c r="I59" s="36" t="n">
        <f aca="false">H59*($I$43)</f>
        <v>385.2792</v>
      </c>
      <c r="J59" s="20"/>
      <c r="K59" s="49"/>
      <c r="L59" s="3"/>
    </row>
    <row r="60" customFormat="false" ht="12.65" hidden="false" customHeight="false" outlineLevel="0" collapsed="false">
      <c r="A60" s="33" t="s">
        <v>8</v>
      </c>
      <c r="B60" s="10" t="s">
        <v>72</v>
      </c>
      <c r="C60" s="10"/>
      <c r="D60" s="10"/>
      <c r="E60" s="10"/>
      <c r="F60" s="10"/>
      <c r="G60" s="10"/>
      <c r="H60" s="45" t="n">
        <v>0.025</v>
      </c>
      <c r="I60" s="36" t="n">
        <f aca="false">H60*($I$43)</f>
        <v>48.1599</v>
      </c>
      <c r="J60" s="20"/>
    </row>
    <row r="61" customFormat="false" ht="12.65" hidden="false" customHeight="false" outlineLevel="0" collapsed="false">
      <c r="A61" s="33" t="s">
        <v>10</v>
      </c>
      <c r="B61" s="10" t="s">
        <v>73</v>
      </c>
      <c r="C61" s="10"/>
      <c r="D61" s="10"/>
      <c r="E61" s="10"/>
      <c r="F61" s="10"/>
      <c r="G61" s="10"/>
      <c r="H61" s="45" t="n">
        <v>0.03</v>
      </c>
      <c r="I61" s="36" t="n">
        <f aca="false">H61*($I$43)</f>
        <v>57.79188</v>
      </c>
      <c r="J61" s="20"/>
    </row>
    <row r="62" customFormat="false" ht="12.65" hidden="false" customHeight="false" outlineLevel="0" collapsed="false">
      <c r="A62" s="33" t="s">
        <v>12</v>
      </c>
      <c r="B62" s="10" t="s">
        <v>74</v>
      </c>
      <c r="C62" s="10"/>
      <c r="D62" s="10"/>
      <c r="E62" s="10"/>
      <c r="F62" s="10"/>
      <c r="G62" s="10"/>
      <c r="H62" s="45" t="n">
        <v>0.015</v>
      </c>
      <c r="I62" s="36" t="n">
        <f aca="false">H62*($I$43)</f>
        <v>28.89594</v>
      </c>
      <c r="J62" s="20"/>
    </row>
    <row r="63" customFormat="false" ht="12.65" hidden="false" customHeight="false" outlineLevel="0" collapsed="false">
      <c r="A63" s="33" t="s">
        <v>48</v>
      </c>
      <c r="B63" s="10" t="s">
        <v>75</v>
      </c>
      <c r="C63" s="10"/>
      <c r="D63" s="10"/>
      <c r="E63" s="10"/>
      <c r="F63" s="10"/>
      <c r="G63" s="10"/>
      <c r="H63" s="45" t="n">
        <v>0.01</v>
      </c>
      <c r="I63" s="36" t="n">
        <f aca="false">H63*($I$43)</f>
        <v>19.26396</v>
      </c>
      <c r="J63" s="20"/>
    </row>
    <row r="64" customFormat="false" ht="12.65" hidden="false" customHeight="false" outlineLevel="0" collapsed="false">
      <c r="A64" s="33" t="s">
        <v>50</v>
      </c>
      <c r="B64" s="10" t="s">
        <v>76</v>
      </c>
      <c r="C64" s="10"/>
      <c r="D64" s="10"/>
      <c r="E64" s="10"/>
      <c r="F64" s="10"/>
      <c r="G64" s="10"/>
      <c r="H64" s="45" t="n">
        <v>0.006</v>
      </c>
      <c r="I64" s="36" t="n">
        <f aca="false">H64*($I$43)</f>
        <v>11.558376</v>
      </c>
      <c r="J64" s="20"/>
    </row>
    <row r="65" customFormat="false" ht="12.65" hidden="false" customHeight="false" outlineLevel="0" collapsed="false">
      <c r="A65" s="33" t="s">
        <v>52</v>
      </c>
      <c r="B65" s="10" t="s">
        <v>77</v>
      </c>
      <c r="C65" s="10"/>
      <c r="D65" s="10"/>
      <c r="E65" s="10"/>
      <c r="F65" s="10"/>
      <c r="G65" s="10"/>
      <c r="H65" s="45" t="n">
        <v>0.002</v>
      </c>
      <c r="I65" s="36" t="n">
        <f aca="false">H65*($I$43)</f>
        <v>3.852792</v>
      </c>
      <c r="J65" s="20"/>
    </row>
    <row r="66" customFormat="false" ht="12.65" hidden="false" customHeight="false" outlineLevel="0" collapsed="false">
      <c r="A66" s="33" t="s">
        <v>78</v>
      </c>
      <c r="B66" s="10" t="s">
        <v>79</v>
      </c>
      <c r="C66" s="10"/>
      <c r="D66" s="10"/>
      <c r="E66" s="10"/>
      <c r="F66" s="10"/>
      <c r="G66" s="10"/>
      <c r="H66" s="45" t="n">
        <v>0.08</v>
      </c>
      <c r="I66" s="36" t="n">
        <f aca="false">H66*($I$43)</f>
        <v>154.11168</v>
      </c>
      <c r="J66" s="20"/>
    </row>
    <row r="67" customFormat="false" ht="12.65" hidden="false" customHeight="false" outlineLevel="0" collapsed="false">
      <c r="A67" s="33" t="s">
        <v>80</v>
      </c>
      <c r="B67" s="33"/>
      <c r="C67" s="33"/>
      <c r="D67" s="33"/>
      <c r="E67" s="33"/>
      <c r="F67" s="33"/>
      <c r="G67" s="33"/>
      <c r="H67" s="42" t="n">
        <f aca="false">SUM(H59:H66)</f>
        <v>0.368</v>
      </c>
      <c r="I67" s="44" t="n">
        <f aca="false">SUM(I59:I66)</f>
        <v>708.913728</v>
      </c>
      <c r="J67" s="20"/>
      <c r="K67" s="46"/>
    </row>
    <row r="68" customFormat="false" ht="12.75" hidden="false" customHeight="true" outlineLevel="0" collapsed="false">
      <c r="A68" s="21" t="s">
        <v>81</v>
      </c>
      <c r="B68" s="21"/>
      <c r="C68" s="21"/>
      <c r="D68" s="21"/>
      <c r="E68" s="21"/>
      <c r="F68" s="21"/>
      <c r="G68" s="21"/>
      <c r="H68" s="21"/>
      <c r="I68" s="21"/>
      <c r="J68" s="20"/>
    </row>
    <row r="69" customFormat="false" ht="12.75" hidden="false" customHeight="true" outlineLevel="0" collapsed="false">
      <c r="A69" s="21" t="s">
        <v>82</v>
      </c>
      <c r="B69" s="21"/>
      <c r="C69" s="21"/>
      <c r="D69" s="21"/>
      <c r="E69" s="21"/>
      <c r="F69" s="21"/>
      <c r="G69" s="21"/>
      <c r="H69" s="21"/>
      <c r="I69" s="21"/>
      <c r="J69" s="20"/>
    </row>
    <row r="70" customFormat="false" ht="12.75" hidden="false" customHeight="true" outlineLevel="0" collapsed="false">
      <c r="A70" s="21" t="s">
        <v>83</v>
      </c>
      <c r="B70" s="21"/>
      <c r="C70" s="21"/>
      <c r="D70" s="21"/>
      <c r="E70" s="21"/>
      <c r="F70" s="21"/>
      <c r="G70" s="21"/>
      <c r="H70" s="21"/>
      <c r="I70" s="21"/>
      <c r="J70" s="20"/>
    </row>
    <row r="71" customFormat="false" ht="12.65" hidden="false" customHeight="false" outlineLevel="0" collapsed="false">
      <c r="A71" s="27" t="s">
        <v>84</v>
      </c>
      <c r="B71" s="27"/>
      <c r="C71" s="27"/>
      <c r="D71" s="27"/>
      <c r="E71" s="27"/>
      <c r="F71" s="27"/>
      <c r="G71" s="27"/>
      <c r="H71" s="27"/>
      <c r="I71" s="27"/>
      <c r="J71" s="20"/>
    </row>
    <row r="72" customFormat="false" ht="12.65" hidden="false" customHeight="false" outlineLevel="0" collapsed="false">
      <c r="A72" s="33" t="s">
        <v>85</v>
      </c>
      <c r="B72" s="34" t="s">
        <v>86</v>
      </c>
      <c r="C72" s="34"/>
      <c r="D72" s="34"/>
      <c r="E72" s="34"/>
      <c r="F72" s="34"/>
      <c r="G72" s="34"/>
      <c r="H72" s="33"/>
      <c r="I72" s="33" t="s">
        <v>43</v>
      </c>
      <c r="J72" s="20"/>
    </row>
    <row r="73" customFormat="false" ht="12.65" hidden="false" customHeight="false" outlineLevel="0" collapsed="false">
      <c r="A73" s="33" t="s">
        <v>5</v>
      </c>
      <c r="B73" s="35" t="s">
        <v>87</v>
      </c>
      <c r="C73" s="35"/>
      <c r="D73" s="35"/>
      <c r="E73" s="35"/>
      <c r="F73" s="35"/>
      <c r="G73" s="35"/>
      <c r="H73" s="50" t="n">
        <v>5</v>
      </c>
      <c r="I73" s="43" t="n">
        <f aca="false">(H73*2)*(22)-(6%*I36)</f>
        <v>123.6802</v>
      </c>
      <c r="J73" s="20"/>
    </row>
    <row r="74" customFormat="false" ht="12.65" hidden="false" customHeight="false" outlineLevel="0" collapsed="false">
      <c r="A74" s="33" t="s">
        <v>8</v>
      </c>
      <c r="B74" s="35" t="s">
        <v>88</v>
      </c>
      <c r="C74" s="35"/>
      <c r="D74" s="35"/>
      <c r="E74" s="35"/>
      <c r="F74" s="35"/>
      <c r="G74" s="35"/>
      <c r="H74" s="50" t="n">
        <v>597.3</v>
      </c>
      <c r="I74" s="43" t="n">
        <f aca="false">H74-(19%*H74)</f>
        <v>483.813</v>
      </c>
      <c r="J74" s="20"/>
    </row>
    <row r="75" customFormat="false" ht="12.65" hidden="false" customHeight="false" outlineLevel="0" collapsed="false">
      <c r="A75" s="33" t="s">
        <v>10</v>
      </c>
      <c r="B75" s="35" t="s">
        <v>89</v>
      </c>
      <c r="C75" s="35"/>
      <c r="D75" s="35"/>
      <c r="E75" s="35"/>
      <c r="F75" s="35"/>
      <c r="G75" s="35"/>
      <c r="H75" s="9" t="s">
        <v>90</v>
      </c>
      <c r="I75" s="43"/>
      <c r="J75" s="20"/>
    </row>
    <row r="76" customFormat="false" ht="12.65" hidden="false" customHeight="false" outlineLevel="0" collapsed="false">
      <c r="A76" s="33" t="s">
        <v>12</v>
      </c>
      <c r="B76" s="35" t="s">
        <v>91</v>
      </c>
      <c r="C76" s="35"/>
      <c r="D76" s="35"/>
      <c r="E76" s="35"/>
      <c r="F76" s="35"/>
      <c r="G76" s="35"/>
      <c r="H76" s="9" t="s">
        <v>90</v>
      </c>
      <c r="I76" s="43" t="n">
        <v>40</v>
      </c>
      <c r="J76" s="20"/>
    </row>
    <row r="77" customFormat="false" ht="12.65" hidden="false" customHeight="false" outlineLevel="0" collapsed="false">
      <c r="A77" s="33" t="s">
        <v>48</v>
      </c>
      <c r="B77" s="35" t="s">
        <v>92</v>
      </c>
      <c r="C77" s="35"/>
      <c r="D77" s="35"/>
      <c r="E77" s="35"/>
      <c r="F77" s="35"/>
      <c r="G77" s="35"/>
      <c r="H77" s="9" t="s">
        <v>90</v>
      </c>
      <c r="I77" s="43" t="n">
        <v>25.52</v>
      </c>
      <c r="J77" s="20"/>
    </row>
    <row r="78" customFormat="false" ht="12.75" hidden="false" customHeight="true" outlineLevel="0" collapsed="false">
      <c r="J78" s="20"/>
    </row>
    <row r="79" customFormat="false" ht="12.65" hidden="false" customHeight="false" outlineLevel="0" collapsed="false">
      <c r="A79" s="33" t="s">
        <v>93</v>
      </c>
      <c r="B79" s="33"/>
      <c r="C79" s="33"/>
      <c r="D79" s="33"/>
      <c r="E79" s="33"/>
      <c r="F79" s="33"/>
      <c r="G79" s="33"/>
      <c r="H79" s="33"/>
      <c r="I79" s="44" t="n">
        <f aca="false">SUM(I73:I78)</f>
        <v>673.0132</v>
      </c>
      <c r="J79" s="20"/>
    </row>
    <row r="80" customFormat="false" ht="12.75" hidden="false" customHeight="true" outlineLevel="0" collapsed="false">
      <c r="A80" s="21" t="s">
        <v>94</v>
      </c>
      <c r="B80" s="21"/>
      <c r="C80" s="21"/>
      <c r="D80" s="21"/>
      <c r="E80" s="21"/>
      <c r="F80" s="21"/>
      <c r="G80" s="21"/>
      <c r="H80" s="21"/>
      <c r="I80" s="21"/>
      <c r="J80" s="20"/>
    </row>
    <row r="81" customFormat="false" ht="22.5" hidden="false" customHeight="true" outlineLevel="0" collapsed="false">
      <c r="A81" s="21" t="s">
        <v>95</v>
      </c>
      <c r="B81" s="21"/>
      <c r="C81" s="21"/>
      <c r="D81" s="21"/>
      <c r="E81" s="21"/>
      <c r="F81" s="21"/>
      <c r="G81" s="21"/>
      <c r="H81" s="21"/>
      <c r="I81" s="21"/>
      <c r="J81" s="20"/>
    </row>
    <row r="82" customFormat="false" ht="12.65" hidden="false" customHeight="false" outlineLevel="0" collapsed="false">
      <c r="A82" s="27" t="s">
        <v>96</v>
      </c>
      <c r="B82" s="27"/>
      <c r="C82" s="27"/>
      <c r="D82" s="27"/>
      <c r="E82" s="27"/>
      <c r="F82" s="27"/>
      <c r="G82" s="27"/>
      <c r="H82" s="27"/>
      <c r="I82" s="27"/>
      <c r="J82" s="20"/>
    </row>
    <row r="83" customFormat="false" ht="12.65" hidden="false" customHeight="false" outlineLevel="0" collapsed="false">
      <c r="A83" s="33" t="n">
        <v>2</v>
      </c>
      <c r="B83" s="34" t="s">
        <v>97</v>
      </c>
      <c r="C83" s="34"/>
      <c r="D83" s="34"/>
      <c r="E83" s="34"/>
      <c r="F83" s="34"/>
      <c r="G83" s="34"/>
      <c r="H83" s="33"/>
      <c r="I83" s="33" t="s">
        <v>43</v>
      </c>
      <c r="J83" s="20"/>
    </row>
    <row r="84" customFormat="false" ht="12.65" hidden="false" customHeight="false" outlineLevel="0" collapsed="false">
      <c r="A84" s="33" t="s">
        <v>5</v>
      </c>
      <c r="B84" s="35" t="s">
        <v>59</v>
      </c>
      <c r="C84" s="35"/>
      <c r="D84" s="35"/>
      <c r="E84" s="35"/>
      <c r="F84" s="35"/>
      <c r="G84" s="35"/>
      <c r="H84" s="9" t="s">
        <v>90</v>
      </c>
      <c r="I84" s="43" t="n">
        <f aca="false">I53</f>
        <v>292.812192</v>
      </c>
      <c r="J84" s="20"/>
    </row>
    <row r="85" customFormat="false" ht="12.65" hidden="false" customHeight="false" outlineLevel="0" collapsed="false">
      <c r="A85" s="33" t="s">
        <v>8</v>
      </c>
      <c r="B85" s="35" t="s">
        <v>70</v>
      </c>
      <c r="C85" s="35"/>
      <c r="D85" s="35"/>
      <c r="E85" s="35"/>
      <c r="F85" s="35"/>
      <c r="G85" s="35"/>
      <c r="H85" s="9" t="s">
        <v>90</v>
      </c>
      <c r="I85" s="43" t="n">
        <f aca="false">I67</f>
        <v>708.913728</v>
      </c>
      <c r="J85" s="20"/>
    </row>
    <row r="86" customFormat="false" ht="12.65" hidden="false" customHeight="false" outlineLevel="0" collapsed="false">
      <c r="A86" s="33" t="s">
        <v>10</v>
      </c>
      <c r="B86" s="35" t="s">
        <v>86</v>
      </c>
      <c r="C86" s="35"/>
      <c r="D86" s="35"/>
      <c r="E86" s="35"/>
      <c r="F86" s="35"/>
      <c r="G86" s="35"/>
      <c r="H86" s="9" t="s">
        <v>90</v>
      </c>
      <c r="I86" s="43" t="n">
        <f aca="false">I79</f>
        <v>673.0132</v>
      </c>
      <c r="J86" s="20"/>
    </row>
    <row r="87" customFormat="false" ht="12.65" hidden="false" customHeight="false" outlineLevel="0" collapsed="false">
      <c r="A87" s="27" t="s">
        <v>98</v>
      </c>
      <c r="B87" s="27"/>
      <c r="C87" s="27"/>
      <c r="D87" s="27"/>
      <c r="E87" s="27"/>
      <c r="F87" s="27"/>
      <c r="G87" s="27"/>
      <c r="H87" s="27"/>
      <c r="I87" s="38" t="n">
        <f aca="false">SUM(I84:I86)</f>
        <v>1674.73912</v>
      </c>
      <c r="J87" s="20"/>
    </row>
    <row r="88" customFormat="false" ht="12.65" hidden="false" customHeight="false" outlineLevel="0" collapsed="false">
      <c r="A88" s="51"/>
      <c r="B88" s="23"/>
      <c r="C88" s="23"/>
      <c r="D88" s="23"/>
      <c r="E88" s="23"/>
      <c r="F88" s="23"/>
      <c r="G88" s="23"/>
      <c r="H88" s="23"/>
      <c r="I88" s="23"/>
      <c r="J88" s="20"/>
    </row>
    <row r="89" customFormat="false" ht="12.65" hidden="false" customHeight="false" outlineLevel="0" collapsed="false">
      <c r="A89" s="8" t="s">
        <v>99</v>
      </c>
      <c r="B89" s="8"/>
      <c r="C89" s="8"/>
      <c r="D89" s="8"/>
      <c r="E89" s="8"/>
      <c r="F89" s="8"/>
      <c r="G89" s="8"/>
      <c r="H89" s="8"/>
      <c r="I89" s="8"/>
      <c r="J89" s="20"/>
    </row>
    <row r="90" customFormat="false" ht="12.65" hidden="false" customHeight="false" outlineLevel="0" collapsed="false">
      <c r="A90" s="25" t="n">
        <v>3</v>
      </c>
      <c r="B90" s="52" t="s">
        <v>100</v>
      </c>
      <c r="C90" s="52"/>
      <c r="D90" s="52"/>
      <c r="E90" s="52"/>
      <c r="F90" s="52"/>
      <c r="G90" s="52"/>
      <c r="H90" s="27" t="s">
        <v>42</v>
      </c>
      <c r="I90" s="27" t="s">
        <v>43</v>
      </c>
      <c r="J90" s="20"/>
    </row>
    <row r="91" customFormat="false" ht="12.65" hidden="false" customHeight="false" outlineLevel="0" collapsed="false">
      <c r="A91" s="33" t="s">
        <v>5</v>
      </c>
      <c r="B91" s="10" t="s">
        <v>101</v>
      </c>
      <c r="C91" s="10"/>
      <c r="D91" s="10"/>
      <c r="E91" s="10"/>
      <c r="F91" s="10"/>
      <c r="G91" s="10"/>
      <c r="H91" s="45" t="n">
        <f aca="false">1/12*0.05</f>
        <v>0.00416666666666667</v>
      </c>
      <c r="I91" s="36" t="n">
        <f aca="false">H91*$I$43</f>
        <v>8.02665000000001</v>
      </c>
      <c r="J91" s="20"/>
    </row>
    <row r="92" customFormat="false" ht="12.65" hidden="false" customHeight="false" outlineLevel="0" collapsed="false">
      <c r="A92" s="33" t="s">
        <v>8</v>
      </c>
      <c r="B92" s="10" t="s">
        <v>102</v>
      </c>
      <c r="C92" s="10"/>
      <c r="D92" s="10"/>
      <c r="E92" s="10"/>
      <c r="F92" s="10"/>
      <c r="G92" s="10"/>
      <c r="H92" s="45" t="n">
        <f aca="false">H66*H91</f>
        <v>0.000333333333333333</v>
      </c>
      <c r="I92" s="36" t="n">
        <f aca="false">H92*$I$43</f>
        <v>0.642131999999999</v>
      </c>
      <c r="J92" s="20"/>
    </row>
    <row r="93" customFormat="false" ht="12.65" hidden="false" customHeight="false" outlineLevel="0" collapsed="false">
      <c r="A93" s="33" t="s">
        <v>10</v>
      </c>
      <c r="B93" s="10" t="s">
        <v>103</v>
      </c>
      <c r="C93" s="10"/>
      <c r="D93" s="10"/>
      <c r="E93" s="10"/>
      <c r="F93" s="10"/>
      <c r="G93" s="10"/>
      <c r="H93" s="45" t="n">
        <v>0.025</v>
      </c>
      <c r="I93" s="36" t="n">
        <f aca="false">H93*$I$43</f>
        <v>48.1599</v>
      </c>
      <c r="J93" s="20"/>
    </row>
    <row r="94" s="53" customFormat="true" ht="12.65" hidden="false" customHeight="false" outlineLevel="0" collapsed="false">
      <c r="A94" s="33" t="s">
        <v>12</v>
      </c>
      <c r="B94" s="10" t="s">
        <v>104</v>
      </c>
      <c r="C94" s="10"/>
      <c r="D94" s="10"/>
      <c r="E94" s="10"/>
      <c r="F94" s="10"/>
      <c r="G94" s="10"/>
      <c r="H94" s="45" t="n">
        <v>0.0194</v>
      </c>
      <c r="I94" s="36" t="n">
        <f aca="false">H94*$I$43</f>
        <v>37.3720824</v>
      </c>
      <c r="J94" s="20"/>
      <c r="K94" s="1"/>
      <c r="L94" s="1"/>
      <c r="M94" s="1"/>
    </row>
    <row r="95" customFormat="false" ht="12.65" hidden="false" customHeight="false" outlineLevel="0" collapsed="false">
      <c r="A95" s="33" t="s">
        <v>48</v>
      </c>
      <c r="B95" s="10" t="s">
        <v>105</v>
      </c>
      <c r="C95" s="10"/>
      <c r="D95" s="10"/>
      <c r="E95" s="10"/>
      <c r="F95" s="10"/>
      <c r="G95" s="10"/>
      <c r="H95" s="45" t="n">
        <f aca="false">H67*H94</f>
        <v>0.0071392</v>
      </c>
      <c r="I95" s="36" t="n">
        <f aca="false">H95*$I$43</f>
        <v>13.7529263232</v>
      </c>
      <c r="J95" s="20"/>
    </row>
    <row r="96" customFormat="false" ht="12.65" hidden="false" customHeight="false" outlineLevel="0" collapsed="false">
      <c r="A96" s="33" t="s">
        <v>50</v>
      </c>
      <c r="B96" s="10" t="s">
        <v>106</v>
      </c>
      <c r="C96" s="10"/>
      <c r="D96" s="10"/>
      <c r="E96" s="10"/>
      <c r="F96" s="10"/>
      <c r="G96" s="10"/>
      <c r="H96" s="45" t="n">
        <v>0.02</v>
      </c>
      <c r="I96" s="36" t="n">
        <f aca="false">H96*$I$43</f>
        <v>38.52792</v>
      </c>
      <c r="J96" s="20"/>
    </row>
    <row r="97" customFormat="false" ht="12.65" hidden="false" customHeight="false" outlineLevel="0" collapsed="false">
      <c r="A97" s="54" t="s">
        <v>107</v>
      </c>
      <c r="B97" s="54"/>
      <c r="C97" s="54"/>
      <c r="D97" s="54"/>
      <c r="E97" s="54"/>
      <c r="F97" s="54"/>
      <c r="G97" s="54"/>
      <c r="H97" s="55" t="n">
        <f aca="false">SUM(H91:H96)</f>
        <v>0.0760392</v>
      </c>
      <c r="I97" s="56" t="n">
        <f aca="false">SUM(I91:I96)</f>
        <v>146.4816107232</v>
      </c>
      <c r="J97" s="57"/>
      <c r="K97" s="53"/>
      <c r="L97" s="53"/>
      <c r="M97" s="53"/>
    </row>
    <row r="98" customFormat="false" ht="12.65" hidden="false" customHeight="false" outlineLevel="0" collapsed="false">
      <c r="A98" s="58"/>
      <c r="B98" s="58"/>
      <c r="C98" s="58"/>
      <c r="D98" s="58"/>
      <c r="E98" s="58"/>
      <c r="F98" s="58"/>
      <c r="G98" s="58"/>
      <c r="H98" s="59"/>
      <c r="I98" s="60"/>
      <c r="J98" s="20"/>
    </row>
    <row r="99" customFormat="false" ht="12.65" hidden="false" customHeight="false" outlineLevel="0" collapsed="false">
      <c r="A99" s="8" t="s">
        <v>108</v>
      </c>
      <c r="B99" s="8"/>
      <c r="C99" s="8"/>
      <c r="D99" s="8"/>
      <c r="E99" s="8"/>
      <c r="F99" s="8"/>
      <c r="G99" s="8"/>
      <c r="H99" s="8"/>
      <c r="I99" s="8"/>
      <c r="J99" s="20"/>
    </row>
    <row r="100" customFormat="false" ht="20.25" hidden="false" customHeight="true" outlineLevel="0" collapsed="false">
      <c r="A100" s="21" t="s">
        <v>109</v>
      </c>
      <c r="B100" s="21"/>
      <c r="C100" s="21"/>
      <c r="D100" s="21"/>
      <c r="E100" s="21"/>
      <c r="F100" s="21"/>
      <c r="G100" s="21"/>
      <c r="H100" s="21"/>
      <c r="I100" s="21"/>
      <c r="J100" s="20"/>
    </row>
    <row r="101" customFormat="false" ht="12.65" hidden="false" customHeight="false" outlineLevel="0" collapsed="false">
      <c r="A101" s="27" t="s">
        <v>110</v>
      </c>
      <c r="B101" s="27"/>
      <c r="C101" s="27"/>
      <c r="D101" s="27"/>
      <c r="E101" s="27"/>
      <c r="F101" s="27"/>
      <c r="G101" s="27"/>
      <c r="H101" s="27"/>
      <c r="I101" s="27"/>
      <c r="J101" s="20"/>
    </row>
    <row r="102" customFormat="false" ht="12.65" hidden="false" customHeight="false" outlineLevel="0" collapsed="false">
      <c r="A102" s="25" t="s">
        <v>111</v>
      </c>
      <c r="B102" s="52" t="s">
        <v>112</v>
      </c>
      <c r="C102" s="52"/>
      <c r="D102" s="52"/>
      <c r="E102" s="52"/>
      <c r="F102" s="52"/>
      <c r="G102" s="52"/>
      <c r="H102" s="27" t="s">
        <v>42</v>
      </c>
      <c r="I102" s="27" t="s">
        <v>43</v>
      </c>
      <c r="J102" s="20"/>
    </row>
    <row r="103" customFormat="false" ht="12.65" hidden="false" customHeight="false" outlineLevel="0" collapsed="false">
      <c r="A103" s="33" t="s">
        <v>5</v>
      </c>
      <c r="B103" s="10" t="s">
        <v>113</v>
      </c>
      <c r="C103" s="10"/>
      <c r="D103" s="10"/>
      <c r="E103" s="10"/>
      <c r="F103" s="10"/>
      <c r="G103" s="10"/>
      <c r="H103" s="45" t="n">
        <v>0.0833</v>
      </c>
      <c r="I103" s="36" t="n">
        <f aca="false">H103*$I$43</f>
        <v>160.4687868</v>
      </c>
      <c r="J103" s="20"/>
    </row>
    <row r="104" customFormat="false" ht="12.65" hidden="false" customHeight="false" outlineLevel="0" collapsed="false">
      <c r="A104" s="33" t="s">
        <v>8</v>
      </c>
      <c r="B104" s="10" t="s">
        <v>114</v>
      </c>
      <c r="C104" s="10"/>
      <c r="D104" s="10"/>
      <c r="E104" s="10"/>
      <c r="F104" s="10"/>
      <c r="G104" s="10"/>
      <c r="H104" s="45" t="n">
        <v>0.0028</v>
      </c>
      <c r="I104" s="36" t="n">
        <f aca="false">H104*$I$43</f>
        <v>5.3939088</v>
      </c>
      <c r="J104" s="20"/>
    </row>
    <row r="105" customFormat="false" ht="12.65" hidden="false" customHeight="false" outlineLevel="0" collapsed="false">
      <c r="A105" s="33" t="s">
        <v>10</v>
      </c>
      <c r="B105" s="10" t="s">
        <v>115</v>
      </c>
      <c r="C105" s="10"/>
      <c r="D105" s="10"/>
      <c r="E105" s="10"/>
      <c r="F105" s="10"/>
      <c r="G105" s="10"/>
      <c r="H105" s="45" t="n">
        <v>0.0004</v>
      </c>
      <c r="I105" s="36" t="n">
        <f aca="false">H105*$I$43</f>
        <v>0.7705584</v>
      </c>
      <c r="J105" s="20"/>
    </row>
    <row r="106" s="5" customFormat="true" ht="12.65" hidden="false" customHeight="false" outlineLevel="0" collapsed="false">
      <c r="A106" s="33" t="s">
        <v>12</v>
      </c>
      <c r="B106" s="10" t="s">
        <v>116</v>
      </c>
      <c r="C106" s="10"/>
      <c r="D106" s="10"/>
      <c r="E106" s="10"/>
      <c r="F106" s="10"/>
      <c r="G106" s="10"/>
      <c r="H106" s="45" t="n">
        <v>0.0027</v>
      </c>
      <c r="I106" s="36" t="n">
        <f aca="false">H106*$I$43</f>
        <v>5.2012692</v>
      </c>
      <c r="J106" s="20"/>
      <c r="K106" s="1"/>
      <c r="L106" s="1"/>
      <c r="M106" s="1"/>
    </row>
    <row r="107" customFormat="false" ht="12.65" hidden="false" customHeight="false" outlineLevel="0" collapsed="false">
      <c r="A107" s="33" t="s">
        <v>48</v>
      </c>
      <c r="B107" s="10" t="s">
        <v>117</v>
      </c>
      <c r="C107" s="10"/>
      <c r="D107" s="10"/>
      <c r="E107" s="10"/>
      <c r="F107" s="10"/>
      <c r="G107" s="10"/>
      <c r="H107" s="45" t="n">
        <v>0.0003</v>
      </c>
      <c r="I107" s="36" t="n">
        <f aca="false">H107*$I$43</f>
        <v>0.5779188</v>
      </c>
      <c r="J107" s="20"/>
    </row>
    <row r="108" customFormat="false" ht="12.65" hidden="false" customHeight="false" outlineLevel="0" collapsed="false">
      <c r="A108" s="33" t="s">
        <v>50</v>
      </c>
      <c r="B108" s="10" t="s">
        <v>118</v>
      </c>
      <c r="C108" s="10"/>
      <c r="D108" s="10"/>
      <c r="E108" s="10"/>
      <c r="F108" s="10"/>
      <c r="G108" s="10"/>
      <c r="H108" s="45"/>
      <c r="I108" s="36" t="n">
        <f aca="false">H108*$I$43</f>
        <v>0</v>
      </c>
      <c r="J108" s="20"/>
    </row>
    <row r="109" customFormat="false" ht="12.65" hidden="false" customHeight="false" outlineLevel="0" collapsed="false">
      <c r="A109" s="61"/>
      <c r="J109" s="20"/>
    </row>
    <row r="110" customFormat="false" ht="12.65" hidden="false" customHeight="false" outlineLevel="0" collapsed="false">
      <c r="A110" s="33" t="s">
        <v>119</v>
      </c>
      <c r="B110" s="33"/>
      <c r="C110" s="33"/>
      <c r="D110" s="33"/>
      <c r="E110" s="33"/>
      <c r="F110" s="33"/>
      <c r="G110" s="33"/>
      <c r="H110" s="42" t="n">
        <f aca="false">SUM(H103:H109)</f>
        <v>0.0895</v>
      </c>
      <c r="I110" s="44" t="n">
        <f aca="false">H110*$I$43</f>
        <v>172.412442</v>
      </c>
      <c r="J110" s="62"/>
      <c r="K110" s="5"/>
      <c r="L110" s="5"/>
      <c r="M110" s="5"/>
    </row>
    <row r="111" customFormat="false" ht="12.65" hidden="false" customHeight="false" outlineLevel="0" collapsed="false">
      <c r="A111" s="33"/>
      <c r="B111" s="10"/>
      <c r="C111" s="10"/>
      <c r="D111" s="10"/>
      <c r="E111" s="10"/>
      <c r="F111" s="10"/>
      <c r="G111" s="10"/>
      <c r="H111" s="45"/>
      <c r="I111" s="36"/>
      <c r="J111" s="20"/>
    </row>
    <row r="112" customFormat="false" ht="12.65" hidden="false" customHeight="false" outlineLevel="0" collapsed="false">
      <c r="A112" s="27" t="s">
        <v>120</v>
      </c>
      <c r="B112" s="27"/>
      <c r="C112" s="27"/>
      <c r="D112" s="27"/>
      <c r="E112" s="27"/>
      <c r="F112" s="27"/>
      <c r="G112" s="27"/>
      <c r="H112" s="27"/>
      <c r="I112" s="27"/>
      <c r="J112" s="20"/>
    </row>
    <row r="113" customFormat="false" ht="12.65" hidden="false" customHeight="false" outlineLevel="0" collapsed="false">
      <c r="A113" s="25" t="s">
        <v>121</v>
      </c>
      <c r="B113" s="52" t="s">
        <v>112</v>
      </c>
      <c r="C113" s="52"/>
      <c r="D113" s="52"/>
      <c r="E113" s="52"/>
      <c r="F113" s="52"/>
      <c r="G113" s="52"/>
      <c r="H113" s="27" t="s">
        <v>42</v>
      </c>
      <c r="I113" s="27" t="s">
        <v>43</v>
      </c>
      <c r="J113" s="20"/>
    </row>
    <row r="114" customFormat="false" ht="12.65" hidden="false" customHeight="false" outlineLevel="0" collapsed="false">
      <c r="A114" s="33" t="s">
        <v>5</v>
      </c>
      <c r="B114" s="10" t="s">
        <v>122</v>
      </c>
      <c r="C114" s="10"/>
      <c r="D114" s="10"/>
      <c r="E114" s="10"/>
      <c r="F114" s="10"/>
      <c r="G114" s="10"/>
      <c r="H114" s="45"/>
      <c r="I114" s="36" t="n">
        <f aca="false">H114*$I$43</f>
        <v>0</v>
      </c>
      <c r="J114" s="20"/>
    </row>
    <row r="115" customFormat="false" ht="12.65" hidden="false" customHeight="false" outlineLevel="0" collapsed="false">
      <c r="A115" s="33" t="s">
        <v>123</v>
      </c>
      <c r="B115" s="33"/>
      <c r="C115" s="33"/>
      <c r="D115" s="33"/>
      <c r="E115" s="33"/>
      <c r="F115" s="33"/>
      <c r="G115" s="33"/>
      <c r="H115" s="42" t="n">
        <f aca="false">SUM(H114)</f>
        <v>0</v>
      </c>
      <c r="I115" s="36" t="n">
        <f aca="false">H115*$I$43</f>
        <v>0</v>
      </c>
      <c r="J115" s="20"/>
    </row>
    <row r="116" customFormat="false" ht="12.65" hidden="false" customHeight="false" outlineLevel="0" collapsed="false"/>
    <row r="117" customFormat="false" ht="12.65" hidden="false" customHeight="false" outlineLevel="0" collapsed="false">
      <c r="A117" s="27" t="s">
        <v>124</v>
      </c>
      <c r="B117" s="27"/>
      <c r="C117" s="27"/>
      <c r="D117" s="27"/>
      <c r="E117" s="27"/>
      <c r="F117" s="27"/>
      <c r="G117" s="27"/>
      <c r="H117" s="27"/>
      <c r="I117" s="27"/>
      <c r="J117" s="20"/>
    </row>
    <row r="118" customFormat="false" ht="12.65" hidden="false" customHeight="false" outlineLevel="0" collapsed="false">
      <c r="A118" s="33" t="n">
        <v>4</v>
      </c>
      <c r="B118" s="34" t="s">
        <v>125</v>
      </c>
      <c r="C118" s="34"/>
      <c r="D118" s="34"/>
      <c r="E118" s="34"/>
      <c r="F118" s="34"/>
      <c r="G118" s="34"/>
      <c r="H118" s="33"/>
      <c r="I118" s="33" t="s">
        <v>43</v>
      </c>
      <c r="J118" s="20"/>
    </row>
    <row r="119" customFormat="false" ht="12.65" hidden="false" customHeight="false" outlineLevel="0" collapsed="false">
      <c r="A119" s="33" t="s">
        <v>5</v>
      </c>
      <c r="B119" s="35" t="s">
        <v>126</v>
      </c>
      <c r="C119" s="35"/>
      <c r="D119" s="35"/>
      <c r="E119" s="35"/>
      <c r="F119" s="35"/>
      <c r="G119" s="35"/>
      <c r="H119" s="9" t="s">
        <v>90</v>
      </c>
      <c r="I119" s="43" t="n">
        <f aca="false">I110</f>
        <v>172.412442</v>
      </c>
      <c r="J119" s="20"/>
    </row>
    <row r="120" customFormat="false" ht="12.65" hidden="false" customHeight="false" outlineLevel="0" collapsed="false">
      <c r="A120" s="33" t="s">
        <v>8</v>
      </c>
      <c r="B120" s="35" t="s">
        <v>127</v>
      </c>
      <c r="C120" s="35"/>
      <c r="D120" s="35"/>
      <c r="E120" s="35"/>
      <c r="F120" s="35"/>
      <c r="G120" s="35"/>
      <c r="H120" s="9" t="s">
        <v>90</v>
      </c>
      <c r="I120" s="43" t="n">
        <f aca="false">I104</f>
        <v>5.3939088</v>
      </c>
      <c r="J120" s="20"/>
    </row>
    <row r="121" customFormat="false" ht="12.65" hidden="false" customHeight="false" outlineLevel="0" collapsed="false">
      <c r="A121" s="27" t="s">
        <v>128</v>
      </c>
      <c r="B121" s="27"/>
      <c r="C121" s="27"/>
      <c r="D121" s="27"/>
      <c r="E121" s="27"/>
      <c r="F121" s="27"/>
      <c r="G121" s="27"/>
      <c r="H121" s="27"/>
      <c r="I121" s="38" t="n">
        <f aca="false">SUM(I119:I120)</f>
        <v>177.8063508</v>
      </c>
      <c r="J121" s="20"/>
    </row>
    <row r="122" customFormat="false" ht="12.65" hidden="false" customHeight="false" outlineLevel="0" collapsed="false">
      <c r="A122" s="33"/>
      <c r="B122" s="33"/>
      <c r="C122" s="33"/>
      <c r="D122" s="33"/>
      <c r="E122" s="33"/>
      <c r="F122" s="33"/>
      <c r="G122" s="33"/>
      <c r="H122" s="42"/>
      <c r="I122" s="44"/>
      <c r="J122" s="20"/>
    </row>
    <row r="123" customFormat="false" ht="12.65" hidden="false" customHeight="false" outlineLevel="0" collapsed="false">
      <c r="A123" s="8" t="s">
        <v>129</v>
      </c>
      <c r="B123" s="8"/>
      <c r="C123" s="8"/>
      <c r="D123" s="8"/>
      <c r="E123" s="8"/>
      <c r="F123" s="8"/>
      <c r="G123" s="8"/>
      <c r="H123" s="8"/>
      <c r="I123" s="8"/>
    </row>
    <row r="124" customFormat="false" ht="12.65" hidden="false" customHeight="false" outlineLevel="0" collapsed="false">
      <c r="A124" s="33" t="n">
        <v>5</v>
      </c>
      <c r="B124" s="34" t="s">
        <v>130</v>
      </c>
      <c r="C124" s="34"/>
      <c r="D124" s="34"/>
      <c r="E124" s="34"/>
      <c r="F124" s="34"/>
      <c r="G124" s="34"/>
      <c r="H124" s="33" t="s">
        <v>42</v>
      </c>
      <c r="I124" s="33" t="s">
        <v>43</v>
      </c>
    </row>
    <row r="125" customFormat="false" ht="12.65" hidden="false" customHeight="false" outlineLevel="0" collapsed="false">
      <c r="A125" s="33" t="s">
        <v>5</v>
      </c>
      <c r="B125" s="10" t="s">
        <v>131</v>
      </c>
      <c r="C125" s="10"/>
      <c r="D125" s="10"/>
      <c r="E125" s="10"/>
      <c r="F125" s="10"/>
      <c r="G125" s="10"/>
      <c r="H125" s="37"/>
      <c r="I125" s="36" t="n">
        <f aca="false">Uniformes!E14</f>
        <v>52.7791666666667</v>
      </c>
    </row>
    <row r="126" customFormat="false" ht="12.65" hidden="false" customHeight="false" outlineLevel="0" collapsed="false">
      <c r="A126" s="33" t="s">
        <v>8</v>
      </c>
      <c r="B126" s="10" t="s">
        <v>132</v>
      </c>
      <c r="C126" s="10"/>
      <c r="D126" s="10"/>
      <c r="E126" s="10"/>
      <c r="F126" s="10"/>
      <c r="G126" s="10"/>
      <c r="H126" s="37"/>
      <c r="I126" s="36"/>
    </row>
    <row r="127" customFormat="false" ht="12.65" hidden="false" customHeight="false" outlineLevel="0" collapsed="false">
      <c r="A127" s="33" t="s">
        <v>10</v>
      </c>
      <c r="B127" s="10" t="s">
        <v>133</v>
      </c>
      <c r="C127" s="10"/>
      <c r="D127" s="10"/>
      <c r="E127" s="10"/>
      <c r="F127" s="10"/>
      <c r="G127" s="10"/>
      <c r="H127" s="37"/>
      <c r="I127" s="36"/>
    </row>
    <row r="128" customFormat="false" ht="12.65" hidden="false" customHeight="false" outlineLevel="0" collapsed="false">
      <c r="A128" s="33" t="s">
        <v>12</v>
      </c>
      <c r="B128" s="10" t="s">
        <v>53</v>
      </c>
      <c r="C128" s="10"/>
      <c r="D128" s="10"/>
      <c r="E128" s="10"/>
      <c r="F128" s="10"/>
      <c r="G128" s="10"/>
      <c r="H128" s="37"/>
      <c r="I128" s="36"/>
    </row>
    <row r="129" customFormat="false" ht="12.65" hidden="false" customHeight="false" outlineLevel="0" collapsed="false">
      <c r="A129" s="27" t="s">
        <v>134</v>
      </c>
      <c r="B129" s="27"/>
      <c r="C129" s="27"/>
      <c r="D129" s="27"/>
      <c r="E129" s="27"/>
      <c r="F129" s="27"/>
      <c r="G129" s="27"/>
      <c r="H129" s="27"/>
      <c r="I129" s="38" t="n">
        <f aca="false">SUM(I125:I128)</f>
        <v>52.7791666666667</v>
      </c>
    </row>
    <row r="130" customFormat="false" ht="12.75" hidden="false" customHeight="true" outlineLevel="0" collapsed="false">
      <c r="A130" s="21" t="s">
        <v>135</v>
      </c>
      <c r="B130" s="21"/>
      <c r="C130" s="21"/>
      <c r="D130" s="21"/>
      <c r="E130" s="21"/>
      <c r="F130" s="21"/>
      <c r="G130" s="21"/>
      <c r="H130" s="21"/>
      <c r="I130" s="21"/>
      <c r="J130" s="20"/>
    </row>
    <row r="131" customFormat="false" ht="12.65" hidden="false" customHeight="false" outlineLevel="0" collapsed="false">
      <c r="A131" s="8" t="s">
        <v>136</v>
      </c>
      <c r="B131" s="8"/>
      <c r="C131" s="8"/>
      <c r="D131" s="8"/>
      <c r="E131" s="8"/>
      <c r="F131" s="8"/>
      <c r="G131" s="8"/>
      <c r="H131" s="8"/>
      <c r="I131" s="8"/>
      <c r="J131" s="20"/>
    </row>
    <row r="132" customFormat="false" ht="12.65" hidden="false" customHeight="false" outlineLevel="0" collapsed="false">
      <c r="A132" s="33" t="n">
        <v>6</v>
      </c>
      <c r="B132" s="34" t="s">
        <v>137</v>
      </c>
      <c r="C132" s="34"/>
      <c r="D132" s="34"/>
      <c r="E132" s="34"/>
      <c r="F132" s="34"/>
      <c r="G132" s="34"/>
      <c r="H132" s="33" t="s">
        <v>42</v>
      </c>
      <c r="I132" s="33" t="s">
        <v>43</v>
      </c>
      <c r="J132" s="20"/>
    </row>
    <row r="133" customFormat="false" ht="12.65" hidden="false" customHeight="false" outlineLevel="0" collapsed="false">
      <c r="A133" s="33" t="s">
        <v>5</v>
      </c>
      <c r="B133" s="10" t="s">
        <v>138</v>
      </c>
      <c r="C133" s="10"/>
      <c r="D133" s="10"/>
      <c r="E133" s="10"/>
      <c r="F133" s="10"/>
      <c r="G133" s="10"/>
      <c r="H133" s="63" t="n">
        <v>0.0485</v>
      </c>
      <c r="I133" s="36" t="n">
        <f aca="false">H133*I149</f>
        <v>192.942809037209</v>
      </c>
      <c r="J133" s="20"/>
    </row>
    <row r="134" customFormat="false" ht="12.65" hidden="false" customHeight="false" outlineLevel="0" collapsed="false">
      <c r="A134" s="33" t="s">
        <v>8</v>
      </c>
      <c r="B134" s="10" t="s">
        <v>139</v>
      </c>
      <c r="C134" s="10"/>
      <c r="D134" s="10"/>
      <c r="E134" s="10"/>
      <c r="F134" s="10"/>
      <c r="G134" s="10"/>
      <c r="H134" s="63" t="n">
        <v>0.0545</v>
      </c>
      <c r="I134" s="36" t="n">
        <f aca="false">H134*(I133+I149)</f>
        <v>227.327405618876</v>
      </c>
      <c r="J134" s="20"/>
    </row>
    <row r="135" customFormat="false" ht="12.65" hidden="false" customHeight="false" outlineLevel="0" collapsed="false">
      <c r="A135" s="33" t="s">
        <v>10</v>
      </c>
      <c r="B135" s="34" t="s">
        <v>140</v>
      </c>
      <c r="C135" s="34"/>
      <c r="D135" s="34"/>
      <c r="E135" s="34"/>
      <c r="F135" s="34"/>
      <c r="G135" s="34"/>
      <c r="H135" s="37"/>
      <c r="I135" s="64"/>
      <c r="J135" s="20"/>
    </row>
    <row r="136" customFormat="false" ht="12.65" hidden="false" customHeight="false" outlineLevel="0" collapsed="false">
      <c r="A136" s="33" t="s">
        <v>141</v>
      </c>
      <c r="B136" s="10" t="s">
        <v>142</v>
      </c>
      <c r="C136" s="10"/>
      <c r="D136" s="10"/>
      <c r="E136" s="10"/>
      <c r="F136" s="10"/>
      <c r="G136" s="10"/>
      <c r="H136" s="63" t="n">
        <v>0.0065</v>
      </c>
      <c r="I136" s="36" t="n">
        <f aca="false">H136*$I$151</f>
        <v>30.6267498751994</v>
      </c>
      <c r="J136" s="20"/>
    </row>
    <row r="137" s="65" customFormat="true" ht="12.65" hidden="false" customHeight="false" outlineLevel="0" collapsed="false">
      <c r="A137" s="33" t="s">
        <v>143</v>
      </c>
      <c r="B137" s="10" t="s">
        <v>144</v>
      </c>
      <c r="C137" s="10"/>
      <c r="D137" s="10"/>
      <c r="E137" s="10"/>
      <c r="F137" s="10"/>
      <c r="G137" s="10"/>
      <c r="H137" s="63" t="n">
        <v>0.03</v>
      </c>
      <c r="I137" s="36" t="n">
        <f aca="false">H137*$I$151</f>
        <v>141.354230193228</v>
      </c>
      <c r="J137" s="20"/>
      <c r="K137" s="1"/>
      <c r="L137" s="1"/>
      <c r="M137" s="1"/>
    </row>
    <row r="138" s="65" customFormat="true" ht="12.65" hidden="false" customHeight="false" outlineLevel="0" collapsed="false">
      <c r="A138" s="33" t="s">
        <v>145</v>
      </c>
      <c r="B138" s="10" t="s">
        <v>146</v>
      </c>
      <c r="C138" s="10"/>
      <c r="D138" s="10"/>
      <c r="E138" s="10"/>
      <c r="F138" s="10"/>
      <c r="G138" s="10"/>
      <c r="H138" s="63" t="n">
        <v>0.03</v>
      </c>
      <c r="I138" s="36" t="n">
        <f aca="false">H138*$I$151</f>
        <v>141.354230193228</v>
      </c>
      <c r="J138" s="20"/>
      <c r="K138" s="1"/>
      <c r="L138" s="1"/>
      <c r="M138" s="1"/>
    </row>
    <row r="139" customFormat="false" ht="12.65" hidden="false" customHeight="false" outlineLevel="0" collapsed="false">
      <c r="A139" s="27" t="s">
        <v>147</v>
      </c>
      <c r="B139" s="27"/>
      <c r="C139" s="27"/>
      <c r="D139" s="27"/>
      <c r="E139" s="27"/>
      <c r="F139" s="27"/>
      <c r="G139" s="27"/>
      <c r="H139" s="66" t="n">
        <f aca="false">SUM(H133:H138)</f>
        <v>0.1695</v>
      </c>
      <c r="I139" s="38" t="n">
        <f aca="false">SUM(I133:I138)</f>
        <v>733.60542491774</v>
      </c>
      <c r="J139" s="20"/>
    </row>
    <row r="140" customFormat="false" ht="12" hidden="false" customHeight="false" outlineLevel="0" collapsed="false">
      <c r="A140" s="67" t="s">
        <v>148</v>
      </c>
      <c r="B140" s="68"/>
      <c r="C140" s="68"/>
      <c r="D140" s="68"/>
      <c r="E140" s="68"/>
      <c r="F140" s="68"/>
      <c r="G140" s="68"/>
      <c r="H140" s="68"/>
      <c r="I140" s="68"/>
      <c r="J140" s="65"/>
      <c r="K140" s="65"/>
      <c r="L140" s="65"/>
      <c r="M140" s="65"/>
    </row>
    <row r="141" customFormat="false" ht="12" hidden="false" customHeight="false" outlineLevel="0" collapsed="false">
      <c r="A141" s="67" t="s">
        <v>149</v>
      </c>
      <c r="B141" s="68"/>
      <c r="C141" s="68"/>
      <c r="D141" s="68"/>
      <c r="E141" s="68"/>
      <c r="F141" s="68"/>
      <c r="G141" s="68"/>
      <c r="H141" s="68"/>
      <c r="I141" s="68"/>
      <c r="J141" s="65"/>
      <c r="K141" s="65"/>
      <c r="L141" s="65"/>
      <c r="M141" s="65"/>
    </row>
    <row r="142" customFormat="false" ht="12.65" hidden="false" customHeight="false" outlineLevel="0" collapsed="false">
      <c r="A142" s="8" t="s">
        <v>150</v>
      </c>
      <c r="B142" s="8"/>
      <c r="C142" s="8"/>
      <c r="D142" s="8"/>
      <c r="E142" s="8"/>
      <c r="F142" s="8"/>
      <c r="G142" s="8"/>
      <c r="H142" s="8"/>
      <c r="I142" s="8"/>
      <c r="K142" s="69"/>
    </row>
    <row r="143" customFormat="false" ht="12.65" hidden="false" customHeight="false" outlineLevel="0" collapsed="false">
      <c r="A143" s="33" t="s">
        <v>151</v>
      </c>
      <c r="B143" s="33"/>
      <c r="C143" s="33"/>
      <c r="D143" s="33"/>
      <c r="E143" s="33"/>
      <c r="F143" s="33"/>
      <c r="G143" s="33"/>
      <c r="H143" s="33"/>
      <c r="I143" s="33" t="s">
        <v>43</v>
      </c>
    </row>
    <row r="144" customFormat="false" ht="12.65" hidden="false" customHeight="false" outlineLevel="0" collapsed="false">
      <c r="A144" s="9" t="s">
        <v>5</v>
      </c>
      <c r="B144" s="10" t="str">
        <f aca="false">A34</f>
        <v>MÓDULO 1 - COMPOSIÇÃO DA REMUNERAÇÃO</v>
      </c>
      <c r="C144" s="10"/>
      <c r="D144" s="10"/>
      <c r="E144" s="10"/>
      <c r="F144" s="10"/>
      <c r="G144" s="10"/>
      <c r="H144" s="10"/>
      <c r="I144" s="36" t="n">
        <f aca="false">I43</f>
        <v>1926.396</v>
      </c>
    </row>
    <row r="145" customFormat="false" ht="12.65" hidden="false" customHeight="false" outlineLevel="0" collapsed="false">
      <c r="A145" s="9" t="s">
        <v>8</v>
      </c>
      <c r="B145" s="10" t="str">
        <f aca="false">A45</f>
        <v>MÓDULO 2 – ENCARGOS E BENEFÍCIOS ANUAIS, MENSAIS E DIÁRIOS</v>
      </c>
      <c r="C145" s="10"/>
      <c r="D145" s="10"/>
      <c r="E145" s="10"/>
      <c r="F145" s="10"/>
      <c r="G145" s="10"/>
      <c r="H145" s="10"/>
      <c r="I145" s="36" t="n">
        <f aca="false">I87</f>
        <v>1674.73912</v>
      </c>
    </row>
    <row r="146" customFormat="false" ht="12.65" hidden="false" customHeight="false" outlineLevel="0" collapsed="false">
      <c r="A146" s="9" t="s">
        <v>10</v>
      </c>
      <c r="B146" s="10" t="str">
        <f aca="false">A89</f>
        <v>MÓDULO 3 – PROVISÃO  PARA RESCISÃO</v>
      </c>
      <c r="C146" s="10"/>
      <c r="D146" s="10"/>
      <c r="E146" s="10"/>
      <c r="F146" s="10"/>
      <c r="G146" s="10"/>
      <c r="H146" s="10"/>
      <c r="I146" s="36" t="n">
        <f aca="false">I97</f>
        <v>146.4816107232</v>
      </c>
      <c r="K146" s="69"/>
    </row>
    <row r="147" customFormat="false" ht="12.65" hidden="false" customHeight="false" outlineLevel="0" collapsed="false">
      <c r="A147" s="9" t="s">
        <v>12</v>
      </c>
      <c r="B147" s="10" t="str">
        <f aca="false">A99</f>
        <v>MÓDULO 4 – CUSTO DE REPOSIÇÃO DO PROFISSIONAL AUSENTE</v>
      </c>
      <c r="C147" s="10"/>
      <c r="D147" s="10"/>
      <c r="E147" s="10"/>
      <c r="F147" s="10"/>
      <c r="G147" s="10"/>
      <c r="H147" s="10"/>
      <c r="I147" s="36" t="n">
        <f aca="false">I121</f>
        <v>177.8063508</v>
      </c>
      <c r="K147" s="69"/>
    </row>
    <row r="148" customFormat="false" ht="12.65" hidden="false" customHeight="false" outlineLevel="0" collapsed="false">
      <c r="A148" s="9" t="s">
        <v>48</v>
      </c>
      <c r="B148" s="10" t="str">
        <f aca="false">A123</f>
        <v>MÓDULO 5 - INSUMOS DIVERSOS</v>
      </c>
      <c r="C148" s="10"/>
      <c r="D148" s="10"/>
      <c r="E148" s="10"/>
      <c r="F148" s="10"/>
      <c r="G148" s="10"/>
      <c r="H148" s="10"/>
      <c r="I148" s="36" t="n">
        <f aca="false">I129</f>
        <v>52.7791666666667</v>
      </c>
      <c r="K148" s="69"/>
    </row>
    <row r="149" s="72" customFormat="true" ht="12.65" hidden="false" customHeight="false" outlineLevel="0" collapsed="false">
      <c r="A149" s="33"/>
      <c r="B149" s="70" t="s">
        <v>152</v>
      </c>
      <c r="C149" s="70"/>
      <c r="D149" s="70"/>
      <c r="E149" s="70"/>
      <c r="F149" s="70"/>
      <c r="G149" s="70"/>
      <c r="H149" s="70"/>
      <c r="I149" s="44" t="n">
        <f aca="false">SUM(I144:I148)</f>
        <v>3978.20224818987</v>
      </c>
      <c r="J149" s="1"/>
      <c r="K149" s="71"/>
      <c r="L149" s="1"/>
      <c r="M149" s="1"/>
    </row>
    <row r="150" customFormat="false" ht="12.65" hidden="false" customHeight="false" outlineLevel="0" collapsed="false">
      <c r="A150" s="9" t="s">
        <v>50</v>
      </c>
      <c r="B150" s="10" t="str">
        <f aca="false">A131</f>
        <v>MÓDULO 6 – CUSTOS INDIRETOS, TRIBUTOS E LUCRO</v>
      </c>
      <c r="C150" s="10"/>
      <c r="D150" s="10"/>
      <c r="E150" s="10"/>
      <c r="F150" s="10"/>
      <c r="G150" s="10"/>
      <c r="H150" s="10"/>
      <c r="I150" s="36" t="n">
        <f aca="false">I139</f>
        <v>733.60542491774</v>
      </c>
    </row>
    <row r="151" customFormat="false" ht="12.65" hidden="false" customHeight="false" outlineLevel="0" collapsed="false">
      <c r="A151" s="73" t="s">
        <v>153</v>
      </c>
      <c r="B151" s="73"/>
      <c r="C151" s="73"/>
      <c r="D151" s="73"/>
      <c r="E151" s="73"/>
      <c r="F151" s="73"/>
      <c r="G151" s="73"/>
      <c r="H151" s="73"/>
      <c r="I151" s="74" t="n">
        <f aca="false">(I149+I133+I134)/(1-SUM(H136:H138))</f>
        <v>4711.80767310761</v>
      </c>
    </row>
    <row r="152" customFormat="false" ht="12.65" hidden="false" customHeight="false" outlineLevel="0" collapsed="false">
      <c r="A152" s="58"/>
      <c r="B152" s="58"/>
      <c r="C152" s="58"/>
      <c r="D152" s="58"/>
      <c r="E152" s="58"/>
      <c r="F152" s="58"/>
      <c r="G152" s="58"/>
      <c r="H152" s="58"/>
      <c r="I152" s="60"/>
    </row>
    <row r="153" customFormat="false" ht="12.65" hidden="false" customHeight="false" outlineLevel="0" collapsed="false">
      <c r="A153" s="75" t="s">
        <v>154</v>
      </c>
      <c r="B153" s="75"/>
      <c r="C153" s="75"/>
      <c r="D153" s="75"/>
      <c r="E153" s="75"/>
      <c r="F153" s="75"/>
      <c r="G153" s="75"/>
      <c r="H153" s="75"/>
      <c r="I153" s="75"/>
      <c r="J153" s="72"/>
      <c r="K153" s="72"/>
      <c r="L153" s="72"/>
      <c r="M153" s="72"/>
    </row>
    <row r="154" customFormat="false" ht="12.65" hidden="false" customHeight="false" outlineLevel="0" collapsed="false"/>
    <row r="155" customFormat="false" ht="12.65" hidden="false" customHeight="false" outlineLevel="0" collapsed="false">
      <c r="A155" s="8" t="s">
        <v>155</v>
      </c>
      <c r="B155" s="8"/>
      <c r="C155" s="8"/>
      <c r="D155" s="8"/>
      <c r="E155" s="8"/>
      <c r="F155" s="8"/>
      <c r="G155" s="8"/>
      <c r="H155" s="8"/>
      <c r="I155" s="8"/>
    </row>
    <row r="156" customFormat="false" ht="12.65" hidden="false" customHeight="false" outlineLevel="0" collapsed="false">
      <c r="A156" s="7"/>
      <c r="B156" s="7"/>
      <c r="C156" s="7"/>
      <c r="D156" s="7"/>
      <c r="E156" s="7"/>
      <c r="F156" s="7"/>
      <c r="G156" s="7"/>
      <c r="H156" s="7"/>
      <c r="I156" s="7"/>
    </row>
    <row r="157" customFormat="false" ht="12.65" hidden="false" customHeight="false" outlineLevel="0" collapsed="false">
      <c r="A157" s="7"/>
      <c r="B157" s="7"/>
      <c r="C157" s="7"/>
      <c r="D157" s="7"/>
      <c r="E157" s="7"/>
      <c r="F157" s="7"/>
      <c r="G157" s="7"/>
      <c r="H157" s="7"/>
      <c r="I157" s="7"/>
    </row>
    <row r="158" customFormat="false" ht="12.65" hidden="false" customHeight="false" outlineLevel="0" collapsed="false">
      <c r="A158" s="7"/>
      <c r="B158" s="7"/>
      <c r="C158" s="7"/>
      <c r="D158" s="7"/>
      <c r="E158" s="7"/>
      <c r="F158" s="7"/>
      <c r="G158" s="7"/>
      <c r="H158" s="7"/>
      <c r="I158" s="7"/>
    </row>
    <row r="159" customFormat="false" ht="12.65" hidden="false" customHeight="false" outlineLevel="0" collapsed="false">
      <c r="A159" s="7"/>
      <c r="B159" s="7"/>
      <c r="C159" s="7"/>
      <c r="D159" s="7"/>
      <c r="E159" s="7"/>
      <c r="F159" s="7"/>
      <c r="G159" s="7"/>
      <c r="H159" s="7"/>
      <c r="I159" s="7"/>
    </row>
    <row r="160" customFormat="false" ht="12.65" hidden="false" customHeight="false" outlineLevel="0" collapsed="false"/>
    <row r="161" customFormat="false" ht="12.65" hidden="false" customHeight="false" outlineLevel="0" collapsed="false">
      <c r="A161" s="12" t="s">
        <v>156</v>
      </c>
      <c r="B161" s="12"/>
      <c r="C161" s="12"/>
      <c r="D161" s="12"/>
      <c r="E161" s="12" t="s">
        <v>157</v>
      </c>
      <c r="F161" s="12"/>
      <c r="G161" s="12"/>
      <c r="H161" s="12" t="s">
        <v>158</v>
      </c>
      <c r="I161" s="12"/>
    </row>
  </sheetData>
  <mergeCells count="147">
    <mergeCell ref="A1:I1"/>
    <mergeCell ref="A3:F3"/>
    <mergeCell ref="A4:F4"/>
    <mergeCell ref="A6:F6"/>
    <mergeCell ref="A8:I8"/>
    <mergeCell ref="B9:H9"/>
    <mergeCell ref="B10:H10"/>
    <mergeCell ref="B11:H11"/>
    <mergeCell ref="B12:H12"/>
    <mergeCell ref="A14:I14"/>
    <mergeCell ref="A15:C15"/>
    <mergeCell ref="D15:F15"/>
    <mergeCell ref="G15:I15"/>
    <mergeCell ref="A16:C16"/>
    <mergeCell ref="D16:F16"/>
    <mergeCell ref="G16:I16"/>
    <mergeCell ref="A17:I17"/>
    <mergeCell ref="A18:I18"/>
    <mergeCell ref="A19:I19"/>
    <mergeCell ref="A20:I20"/>
    <mergeCell ref="A22:I22"/>
    <mergeCell ref="A23:I23"/>
    <mergeCell ref="A24:I24"/>
    <mergeCell ref="B25:H25"/>
    <mergeCell ref="B26:H26"/>
    <mergeCell ref="B27:H27"/>
    <mergeCell ref="B28:H28"/>
    <mergeCell ref="B29:H29"/>
    <mergeCell ref="B30:H30"/>
    <mergeCell ref="B31:H31"/>
    <mergeCell ref="A32:I32"/>
    <mergeCell ref="A33:I33"/>
    <mergeCell ref="A34:I34"/>
    <mergeCell ref="B35:G35"/>
    <mergeCell ref="B36:G36"/>
    <mergeCell ref="B37:G37"/>
    <mergeCell ref="B38:G38"/>
    <mergeCell ref="B39:G39"/>
    <mergeCell ref="B40:G40"/>
    <mergeCell ref="B41:G41"/>
    <mergeCell ref="B42:G42"/>
    <mergeCell ref="A43:H43"/>
    <mergeCell ref="A44:I44"/>
    <mergeCell ref="A45:I45"/>
    <mergeCell ref="A47:I47"/>
    <mergeCell ref="B48:G48"/>
    <mergeCell ref="B49:G49"/>
    <mergeCell ref="B50:G50"/>
    <mergeCell ref="A51:G51"/>
    <mergeCell ref="B52:G52"/>
    <mergeCell ref="A53:G53"/>
    <mergeCell ref="A54:I54"/>
    <mergeCell ref="A55:I55"/>
    <mergeCell ref="A56:I56"/>
    <mergeCell ref="A57:I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A67:G67"/>
    <mergeCell ref="A68:I68"/>
    <mergeCell ref="A69:I69"/>
    <mergeCell ref="A70:I70"/>
    <mergeCell ref="A71:I71"/>
    <mergeCell ref="B72:G72"/>
    <mergeCell ref="B73:G73"/>
    <mergeCell ref="B74:G74"/>
    <mergeCell ref="B75:G75"/>
    <mergeCell ref="B76:G76"/>
    <mergeCell ref="B77:G77"/>
    <mergeCell ref="A79:H79"/>
    <mergeCell ref="A80:I80"/>
    <mergeCell ref="A81:I81"/>
    <mergeCell ref="A82:I82"/>
    <mergeCell ref="B83:G83"/>
    <mergeCell ref="B84:G84"/>
    <mergeCell ref="B85:G85"/>
    <mergeCell ref="B86:G86"/>
    <mergeCell ref="A87:H87"/>
    <mergeCell ref="A89:I89"/>
    <mergeCell ref="B90:G90"/>
    <mergeCell ref="B91:G91"/>
    <mergeCell ref="B92:G92"/>
    <mergeCell ref="B93:G93"/>
    <mergeCell ref="B94:G94"/>
    <mergeCell ref="B95:G95"/>
    <mergeCell ref="B96:G96"/>
    <mergeCell ref="A97:G97"/>
    <mergeCell ref="A99:I99"/>
    <mergeCell ref="A100:I100"/>
    <mergeCell ref="A101:I101"/>
    <mergeCell ref="B102:G102"/>
    <mergeCell ref="B103:G103"/>
    <mergeCell ref="B104:G104"/>
    <mergeCell ref="B105:G105"/>
    <mergeCell ref="B106:G106"/>
    <mergeCell ref="B107:G107"/>
    <mergeCell ref="B108:G108"/>
    <mergeCell ref="A110:G110"/>
    <mergeCell ref="B111:G111"/>
    <mergeCell ref="A112:I112"/>
    <mergeCell ref="B113:G113"/>
    <mergeCell ref="B114:G114"/>
    <mergeCell ref="A115:G115"/>
    <mergeCell ref="A117:I117"/>
    <mergeCell ref="B118:G118"/>
    <mergeCell ref="B119:G119"/>
    <mergeCell ref="B120:G120"/>
    <mergeCell ref="A121:H121"/>
    <mergeCell ref="A122:G122"/>
    <mergeCell ref="A123:I123"/>
    <mergeCell ref="B124:G124"/>
    <mergeCell ref="B125:G125"/>
    <mergeCell ref="B126:G126"/>
    <mergeCell ref="B127:G127"/>
    <mergeCell ref="B128:G128"/>
    <mergeCell ref="A129:H129"/>
    <mergeCell ref="A130:I130"/>
    <mergeCell ref="A131:I131"/>
    <mergeCell ref="B132:G132"/>
    <mergeCell ref="B133:G133"/>
    <mergeCell ref="B134:G134"/>
    <mergeCell ref="B135:G135"/>
    <mergeCell ref="B136:G136"/>
    <mergeCell ref="B137:G137"/>
    <mergeCell ref="B138:G138"/>
    <mergeCell ref="A139:G139"/>
    <mergeCell ref="A142:I142"/>
    <mergeCell ref="A143:H143"/>
    <mergeCell ref="B144:H144"/>
    <mergeCell ref="B145:H145"/>
    <mergeCell ref="B146:H146"/>
    <mergeCell ref="B147:H147"/>
    <mergeCell ref="B148:H148"/>
    <mergeCell ref="B149:H149"/>
    <mergeCell ref="B150:H150"/>
    <mergeCell ref="A151:H151"/>
    <mergeCell ref="A153:I153"/>
    <mergeCell ref="A155:I155"/>
    <mergeCell ref="A161:D161"/>
    <mergeCell ref="E161:G161"/>
    <mergeCell ref="H161:I161"/>
  </mergeCells>
  <printOptions headings="false" gridLines="false" gridLinesSet="true" horizontalCentered="true" verticalCentered="false"/>
  <pageMargins left="0.39375" right="0.196527777777778" top="1.37777777777778" bottom="0.393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14"/>
  <sheetViews>
    <sheetView showFormulas="false" showGridLines="true" showRowColHeaders="true" showZeros="true" rightToLeft="false" tabSelected="false" showOutlineSymbols="true" defaultGridColor="true" view="pageBreakPreview" topLeftCell="A7" colorId="64" zoomScale="100" zoomScaleNormal="100" zoomScalePageLayoutView="100" workbookViewId="0">
      <selection pane="topLeft" activeCell="F10" activeCellId="0" sqref="F10"/>
    </sheetView>
  </sheetViews>
  <sheetFormatPr defaultColWidth="8.625" defaultRowHeight="12" customHeight="true" zeroHeight="false" outlineLevelRow="0" outlineLevelCol="0"/>
  <cols>
    <col collapsed="false" customWidth="true" hidden="false" outlineLevel="0" max="1" min="1" style="3" width="9.25"/>
    <col collapsed="false" customWidth="true" hidden="false" outlineLevel="0" max="2" min="2" style="76" width="34.62"/>
    <col collapsed="false" customWidth="true" hidden="false" outlineLevel="0" max="3" min="3" style="76" width="11.12"/>
    <col collapsed="false" customWidth="true" hidden="false" outlineLevel="0" max="4" min="4" style="76" width="13.13"/>
    <col collapsed="false" customWidth="true" hidden="false" outlineLevel="0" max="5" min="5" style="76" width="18.75"/>
    <col collapsed="false" customWidth="true" hidden="false" outlineLevel="0" max="6" min="6" style="76" width="20.25"/>
    <col collapsed="false" customWidth="true" hidden="false" outlineLevel="0" max="7" min="7" style="76" width="11.12"/>
    <col collapsed="false" customWidth="true" hidden="false" outlineLevel="0" max="251" min="251" style="76" width="3.75"/>
    <col collapsed="false" customWidth="true" hidden="false" outlineLevel="0" max="252" min="252" style="76" width="52.87"/>
    <col collapsed="false" customWidth="true" hidden="false" outlineLevel="0" max="253" min="253" style="76" width="6.75"/>
    <col collapsed="false" customWidth="true" hidden="false" outlineLevel="0" max="254" min="254" style="76" width="5.62"/>
    <col collapsed="false" customWidth="true" hidden="false" outlineLevel="0" max="255" min="255" style="76" width="9.13"/>
    <col collapsed="false" customWidth="true" hidden="false" outlineLevel="0" max="256" min="256" style="76" width="8.87"/>
    <col collapsed="false" customWidth="true" hidden="false" outlineLevel="0" max="258" min="258" style="76" width="9"/>
    <col collapsed="false" customWidth="true" hidden="false" outlineLevel="0" max="259" min="259" style="76" width="9.13"/>
    <col collapsed="false" customWidth="true" hidden="false" outlineLevel="0" max="260" min="260" style="76" width="9.25"/>
    <col collapsed="false" customWidth="true" hidden="false" outlineLevel="0" max="261" min="261" style="76" width="10"/>
    <col collapsed="false" customWidth="true" hidden="false" outlineLevel="0" max="262" min="262" style="76" width="11"/>
    <col collapsed="false" customWidth="true" hidden="false" outlineLevel="0" max="507" min="507" style="76" width="3.75"/>
    <col collapsed="false" customWidth="true" hidden="false" outlineLevel="0" max="508" min="508" style="76" width="52.87"/>
    <col collapsed="false" customWidth="true" hidden="false" outlineLevel="0" max="509" min="509" style="76" width="6.75"/>
    <col collapsed="false" customWidth="true" hidden="false" outlineLevel="0" max="510" min="510" style="76" width="5.62"/>
    <col collapsed="false" customWidth="true" hidden="false" outlineLevel="0" max="511" min="511" style="76" width="9.13"/>
    <col collapsed="false" customWidth="true" hidden="false" outlineLevel="0" max="512" min="512" style="76" width="8.87"/>
    <col collapsed="false" customWidth="true" hidden="false" outlineLevel="0" max="514" min="514" style="76" width="9"/>
    <col collapsed="false" customWidth="true" hidden="false" outlineLevel="0" max="515" min="515" style="76" width="9.13"/>
    <col collapsed="false" customWidth="true" hidden="false" outlineLevel="0" max="516" min="516" style="76" width="9.25"/>
    <col collapsed="false" customWidth="true" hidden="false" outlineLevel="0" max="517" min="517" style="76" width="10"/>
    <col collapsed="false" customWidth="true" hidden="false" outlineLevel="0" max="518" min="518" style="76" width="11"/>
    <col collapsed="false" customWidth="true" hidden="false" outlineLevel="0" max="763" min="763" style="76" width="3.75"/>
    <col collapsed="false" customWidth="true" hidden="false" outlineLevel="0" max="764" min="764" style="76" width="52.87"/>
    <col collapsed="false" customWidth="true" hidden="false" outlineLevel="0" max="765" min="765" style="76" width="6.75"/>
    <col collapsed="false" customWidth="true" hidden="false" outlineLevel="0" max="766" min="766" style="76" width="5.62"/>
    <col collapsed="false" customWidth="true" hidden="false" outlineLevel="0" max="767" min="767" style="76" width="9.13"/>
    <col collapsed="false" customWidth="true" hidden="false" outlineLevel="0" max="768" min="768" style="76" width="8.87"/>
    <col collapsed="false" customWidth="true" hidden="false" outlineLevel="0" max="770" min="770" style="76" width="9"/>
    <col collapsed="false" customWidth="true" hidden="false" outlineLevel="0" max="771" min="771" style="76" width="9.13"/>
    <col collapsed="false" customWidth="true" hidden="false" outlineLevel="0" max="772" min="772" style="76" width="9.25"/>
    <col collapsed="false" customWidth="true" hidden="false" outlineLevel="0" max="773" min="773" style="76" width="10"/>
    <col collapsed="false" customWidth="true" hidden="false" outlineLevel="0" max="774" min="774" style="76" width="11"/>
    <col collapsed="false" customWidth="true" hidden="false" outlineLevel="0" max="1019" min="1019" style="76" width="3.75"/>
    <col collapsed="false" customWidth="true" hidden="false" outlineLevel="0" max="1020" min="1020" style="76" width="52.87"/>
    <col collapsed="false" customWidth="true" hidden="false" outlineLevel="0" max="1021" min="1021" style="76" width="6.75"/>
    <col collapsed="false" customWidth="true" hidden="false" outlineLevel="0" max="1022" min="1022" style="76" width="5.62"/>
    <col collapsed="false" customWidth="true" hidden="false" outlineLevel="0" max="1023" min="1023" style="76" width="9.13"/>
    <col collapsed="false" customWidth="true" hidden="false" outlineLevel="0" max="1024" min="1024" style="76" width="8.87"/>
    <col collapsed="false" customWidth="true" hidden="false" outlineLevel="0" max="1026" min="1026" style="76" width="9"/>
    <col collapsed="false" customWidth="true" hidden="false" outlineLevel="0" max="1027" min="1027" style="76" width="9.13"/>
    <col collapsed="false" customWidth="true" hidden="false" outlineLevel="0" max="1028" min="1028" style="76" width="9.25"/>
    <col collapsed="false" customWidth="true" hidden="false" outlineLevel="0" max="1029" min="1029" style="76" width="10"/>
    <col collapsed="false" customWidth="true" hidden="false" outlineLevel="0" max="1030" min="1030" style="76" width="11"/>
    <col collapsed="false" customWidth="true" hidden="false" outlineLevel="0" max="1275" min="1275" style="76" width="3.75"/>
    <col collapsed="false" customWidth="true" hidden="false" outlineLevel="0" max="1276" min="1276" style="76" width="52.87"/>
    <col collapsed="false" customWidth="true" hidden="false" outlineLevel="0" max="1277" min="1277" style="76" width="6.75"/>
    <col collapsed="false" customWidth="true" hidden="false" outlineLevel="0" max="1278" min="1278" style="76" width="5.62"/>
    <col collapsed="false" customWidth="true" hidden="false" outlineLevel="0" max="1279" min="1279" style="76" width="9.13"/>
    <col collapsed="false" customWidth="true" hidden="false" outlineLevel="0" max="1280" min="1280" style="76" width="8.87"/>
    <col collapsed="false" customWidth="true" hidden="false" outlineLevel="0" max="1282" min="1282" style="76" width="9"/>
    <col collapsed="false" customWidth="true" hidden="false" outlineLevel="0" max="1283" min="1283" style="76" width="9.13"/>
    <col collapsed="false" customWidth="true" hidden="false" outlineLevel="0" max="1284" min="1284" style="76" width="9.25"/>
    <col collapsed="false" customWidth="true" hidden="false" outlineLevel="0" max="1285" min="1285" style="76" width="10"/>
    <col collapsed="false" customWidth="true" hidden="false" outlineLevel="0" max="1286" min="1286" style="76" width="11"/>
    <col collapsed="false" customWidth="true" hidden="false" outlineLevel="0" max="1531" min="1531" style="76" width="3.75"/>
    <col collapsed="false" customWidth="true" hidden="false" outlineLevel="0" max="1532" min="1532" style="76" width="52.87"/>
    <col collapsed="false" customWidth="true" hidden="false" outlineLevel="0" max="1533" min="1533" style="76" width="6.75"/>
    <col collapsed="false" customWidth="true" hidden="false" outlineLevel="0" max="1534" min="1534" style="76" width="5.62"/>
    <col collapsed="false" customWidth="true" hidden="false" outlineLevel="0" max="1535" min="1535" style="76" width="9.13"/>
    <col collapsed="false" customWidth="true" hidden="false" outlineLevel="0" max="1536" min="1536" style="76" width="8.87"/>
    <col collapsed="false" customWidth="true" hidden="false" outlineLevel="0" max="1538" min="1538" style="76" width="9"/>
    <col collapsed="false" customWidth="true" hidden="false" outlineLevel="0" max="1539" min="1539" style="76" width="9.13"/>
    <col collapsed="false" customWidth="true" hidden="false" outlineLevel="0" max="1540" min="1540" style="76" width="9.25"/>
    <col collapsed="false" customWidth="true" hidden="false" outlineLevel="0" max="1541" min="1541" style="76" width="10"/>
    <col collapsed="false" customWidth="true" hidden="false" outlineLevel="0" max="1542" min="1542" style="76" width="11"/>
    <col collapsed="false" customWidth="true" hidden="false" outlineLevel="0" max="1787" min="1787" style="76" width="3.75"/>
    <col collapsed="false" customWidth="true" hidden="false" outlineLevel="0" max="1788" min="1788" style="76" width="52.87"/>
    <col collapsed="false" customWidth="true" hidden="false" outlineLevel="0" max="1789" min="1789" style="76" width="6.75"/>
    <col collapsed="false" customWidth="true" hidden="false" outlineLevel="0" max="1790" min="1790" style="76" width="5.62"/>
    <col collapsed="false" customWidth="true" hidden="false" outlineLevel="0" max="1791" min="1791" style="76" width="9.13"/>
    <col collapsed="false" customWidth="true" hidden="false" outlineLevel="0" max="1792" min="1792" style="76" width="8.87"/>
    <col collapsed="false" customWidth="true" hidden="false" outlineLevel="0" max="1794" min="1794" style="76" width="9"/>
    <col collapsed="false" customWidth="true" hidden="false" outlineLevel="0" max="1795" min="1795" style="76" width="9.13"/>
    <col collapsed="false" customWidth="true" hidden="false" outlineLevel="0" max="1796" min="1796" style="76" width="9.25"/>
    <col collapsed="false" customWidth="true" hidden="false" outlineLevel="0" max="1797" min="1797" style="76" width="10"/>
    <col collapsed="false" customWidth="true" hidden="false" outlineLevel="0" max="1798" min="1798" style="76" width="11"/>
    <col collapsed="false" customWidth="true" hidden="false" outlineLevel="0" max="2043" min="2043" style="76" width="3.75"/>
    <col collapsed="false" customWidth="true" hidden="false" outlineLevel="0" max="2044" min="2044" style="76" width="52.87"/>
    <col collapsed="false" customWidth="true" hidden="false" outlineLevel="0" max="2045" min="2045" style="76" width="6.75"/>
    <col collapsed="false" customWidth="true" hidden="false" outlineLevel="0" max="2046" min="2046" style="76" width="5.62"/>
    <col collapsed="false" customWidth="true" hidden="false" outlineLevel="0" max="2047" min="2047" style="76" width="9.13"/>
    <col collapsed="false" customWidth="true" hidden="false" outlineLevel="0" max="2048" min="2048" style="76" width="8.87"/>
    <col collapsed="false" customWidth="true" hidden="false" outlineLevel="0" max="2050" min="2050" style="76" width="9"/>
    <col collapsed="false" customWidth="true" hidden="false" outlineLevel="0" max="2051" min="2051" style="76" width="9.13"/>
    <col collapsed="false" customWidth="true" hidden="false" outlineLevel="0" max="2052" min="2052" style="76" width="9.25"/>
    <col collapsed="false" customWidth="true" hidden="false" outlineLevel="0" max="2053" min="2053" style="76" width="10"/>
    <col collapsed="false" customWidth="true" hidden="false" outlineLevel="0" max="2054" min="2054" style="76" width="11"/>
    <col collapsed="false" customWidth="true" hidden="false" outlineLevel="0" max="2299" min="2299" style="76" width="3.75"/>
    <col collapsed="false" customWidth="true" hidden="false" outlineLevel="0" max="2300" min="2300" style="76" width="52.87"/>
    <col collapsed="false" customWidth="true" hidden="false" outlineLevel="0" max="2301" min="2301" style="76" width="6.75"/>
    <col collapsed="false" customWidth="true" hidden="false" outlineLevel="0" max="2302" min="2302" style="76" width="5.62"/>
    <col collapsed="false" customWidth="true" hidden="false" outlineLevel="0" max="2303" min="2303" style="76" width="9.13"/>
    <col collapsed="false" customWidth="true" hidden="false" outlineLevel="0" max="2304" min="2304" style="76" width="8.87"/>
    <col collapsed="false" customWidth="true" hidden="false" outlineLevel="0" max="2306" min="2306" style="76" width="9"/>
    <col collapsed="false" customWidth="true" hidden="false" outlineLevel="0" max="2307" min="2307" style="76" width="9.13"/>
    <col collapsed="false" customWidth="true" hidden="false" outlineLevel="0" max="2308" min="2308" style="76" width="9.25"/>
    <col collapsed="false" customWidth="true" hidden="false" outlineLevel="0" max="2309" min="2309" style="76" width="10"/>
    <col collapsed="false" customWidth="true" hidden="false" outlineLevel="0" max="2310" min="2310" style="76" width="11"/>
    <col collapsed="false" customWidth="true" hidden="false" outlineLevel="0" max="2555" min="2555" style="76" width="3.75"/>
    <col collapsed="false" customWidth="true" hidden="false" outlineLevel="0" max="2556" min="2556" style="76" width="52.87"/>
    <col collapsed="false" customWidth="true" hidden="false" outlineLevel="0" max="2557" min="2557" style="76" width="6.75"/>
    <col collapsed="false" customWidth="true" hidden="false" outlineLevel="0" max="2558" min="2558" style="76" width="5.62"/>
    <col collapsed="false" customWidth="true" hidden="false" outlineLevel="0" max="2559" min="2559" style="76" width="9.13"/>
    <col collapsed="false" customWidth="true" hidden="false" outlineLevel="0" max="2560" min="2560" style="76" width="8.87"/>
    <col collapsed="false" customWidth="true" hidden="false" outlineLevel="0" max="2562" min="2562" style="76" width="9"/>
    <col collapsed="false" customWidth="true" hidden="false" outlineLevel="0" max="2563" min="2563" style="76" width="9.13"/>
    <col collapsed="false" customWidth="true" hidden="false" outlineLevel="0" max="2564" min="2564" style="76" width="9.25"/>
    <col collapsed="false" customWidth="true" hidden="false" outlineLevel="0" max="2565" min="2565" style="76" width="10"/>
    <col collapsed="false" customWidth="true" hidden="false" outlineLevel="0" max="2566" min="2566" style="76" width="11"/>
    <col collapsed="false" customWidth="true" hidden="false" outlineLevel="0" max="2811" min="2811" style="76" width="3.75"/>
    <col collapsed="false" customWidth="true" hidden="false" outlineLevel="0" max="2812" min="2812" style="76" width="52.87"/>
    <col collapsed="false" customWidth="true" hidden="false" outlineLevel="0" max="2813" min="2813" style="76" width="6.75"/>
    <col collapsed="false" customWidth="true" hidden="false" outlineLevel="0" max="2814" min="2814" style="76" width="5.62"/>
    <col collapsed="false" customWidth="true" hidden="false" outlineLevel="0" max="2815" min="2815" style="76" width="9.13"/>
    <col collapsed="false" customWidth="true" hidden="false" outlineLevel="0" max="2816" min="2816" style="76" width="8.87"/>
    <col collapsed="false" customWidth="true" hidden="false" outlineLevel="0" max="2818" min="2818" style="76" width="9"/>
    <col collapsed="false" customWidth="true" hidden="false" outlineLevel="0" max="2819" min="2819" style="76" width="9.13"/>
    <col collapsed="false" customWidth="true" hidden="false" outlineLevel="0" max="2820" min="2820" style="76" width="9.25"/>
    <col collapsed="false" customWidth="true" hidden="false" outlineLevel="0" max="2821" min="2821" style="76" width="10"/>
    <col collapsed="false" customWidth="true" hidden="false" outlineLevel="0" max="2822" min="2822" style="76" width="11"/>
    <col collapsed="false" customWidth="true" hidden="false" outlineLevel="0" max="3067" min="3067" style="76" width="3.75"/>
    <col collapsed="false" customWidth="true" hidden="false" outlineLevel="0" max="3068" min="3068" style="76" width="52.87"/>
    <col collapsed="false" customWidth="true" hidden="false" outlineLevel="0" max="3069" min="3069" style="76" width="6.75"/>
    <col collapsed="false" customWidth="true" hidden="false" outlineLevel="0" max="3070" min="3070" style="76" width="5.62"/>
    <col collapsed="false" customWidth="true" hidden="false" outlineLevel="0" max="3071" min="3071" style="76" width="9.13"/>
    <col collapsed="false" customWidth="true" hidden="false" outlineLevel="0" max="3072" min="3072" style="76" width="8.87"/>
    <col collapsed="false" customWidth="true" hidden="false" outlineLevel="0" max="3074" min="3074" style="76" width="9"/>
    <col collapsed="false" customWidth="true" hidden="false" outlineLevel="0" max="3075" min="3075" style="76" width="9.13"/>
    <col collapsed="false" customWidth="true" hidden="false" outlineLevel="0" max="3076" min="3076" style="76" width="9.25"/>
    <col collapsed="false" customWidth="true" hidden="false" outlineLevel="0" max="3077" min="3077" style="76" width="10"/>
    <col collapsed="false" customWidth="true" hidden="false" outlineLevel="0" max="3078" min="3078" style="76" width="11"/>
    <col collapsed="false" customWidth="true" hidden="false" outlineLevel="0" max="3323" min="3323" style="76" width="3.75"/>
    <col collapsed="false" customWidth="true" hidden="false" outlineLevel="0" max="3324" min="3324" style="76" width="52.87"/>
    <col collapsed="false" customWidth="true" hidden="false" outlineLevel="0" max="3325" min="3325" style="76" width="6.75"/>
    <col collapsed="false" customWidth="true" hidden="false" outlineLevel="0" max="3326" min="3326" style="76" width="5.62"/>
    <col collapsed="false" customWidth="true" hidden="false" outlineLevel="0" max="3327" min="3327" style="76" width="9.13"/>
    <col collapsed="false" customWidth="true" hidden="false" outlineLevel="0" max="3328" min="3328" style="76" width="8.87"/>
    <col collapsed="false" customWidth="true" hidden="false" outlineLevel="0" max="3330" min="3330" style="76" width="9"/>
    <col collapsed="false" customWidth="true" hidden="false" outlineLevel="0" max="3331" min="3331" style="76" width="9.13"/>
    <col collapsed="false" customWidth="true" hidden="false" outlineLevel="0" max="3332" min="3332" style="76" width="9.25"/>
    <col collapsed="false" customWidth="true" hidden="false" outlineLevel="0" max="3333" min="3333" style="76" width="10"/>
    <col collapsed="false" customWidth="true" hidden="false" outlineLevel="0" max="3334" min="3334" style="76" width="11"/>
    <col collapsed="false" customWidth="true" hidden="false" outlineLevel="0" max="3579" min="3579" style="76" width="3.75"/>
    <col collapsed="false" customWidth="true" hidden="false" outlineLevel="0" max="3580" min="3580" style="76" width="52.87"/>
    <col collapsed="false" customWidth="true" hidden="false" outlineLevel="0" max="3581" min="3581" style="76" width="6.75"/>
    <col collapsed="false" customWidth="true" hidden="false" outlineLevel="0" max="3582" min="3582" style="76" width="5.62"/>
    <col collapsed="false" customWidth="true" hidden="false" outlineLevel="0" max="3583" min="3583" style="76" width="9.13"/>
    <col collapsed="false" customWidth="true" hidden="false" outlineLevel="0" max="3584" min="3584" style="76" width="8.87"/>
    <col collapsed="false" customWidth="true" hidden="false" outlineLevel="0" max="3586" min="3586" style="76" width="9"/>
    <col collapsed="false" customWidth="true" hidden="false" outlineLevel="0" max="3587" min="3587" style="76" width="9.13"/>
    <col collapsed="false" customWidth="true" hidden="false" outlineLevel="0" max="3588" min="3588" style="76" width="9.25"/>
    <col collapsed="false" customWidth="true" hidden="false" outlineLevel="0" max="3589" min="3589" style="76" width="10"/>
    <col collapsed="false" customWidth="true" hidden="false" outlineLevel="0" max="3590" min="3590" style="76" width="11"/>
    <col collapsed="false" customWidth="true" hidden="false" outlineLevel="0" max="3835" min="3835" style="76" width="3.75"/>
    <col collapsed="false" customWidth="true" hidden="false" outlineLevel="0" max="3836" min="3836" style="76" width="52.87"/>
    <col collapsed="false" customWidth="true" hidden="false" outlineLevel="0" max="3837" min="3837" style="76" width="6.75"/>
    <col collapsed="false" customWidth="true" hidden="false" outlineLevel="0" max="3838" min="3838" style="76" width="5.62"/>
    <col collapsed="false" customWidth="true" hidden="false" outlineLevel="0" max="3839" min="3839" style="76" width="9.13"/>
    <col collapsed="false" customWidth="true" hidden="false" outlineLevel="0" max="3840" min="3840" style="76" width="8.87"/>
    <col collapsed="false" customWidth="true" hidden="false" outlineLevel="0" max="3842" min="3842" style="76" width="9"/>
    <col collapsed="false" customWidth="true" hidden="false" outlineLevel="0" max="3843" min="3843" style="76" width="9.13"/>
    <col collapsed="false" customWidth="true" hidden="false" outlineLevel="0" max="3844" min="3844" style="76" width="9.25"/>
    <col collapsed="false" customWidth="true" hidden="false" outlineLevel="0" max="3845" min="3845" style="76" width="10"/>
    <col collapsed="false" customWidth="true" hidden="false" outlineLevel="0" max="3846" min="3846" style="76" width="11"/>
    <col collapsed="false" customWidth="true" hidden="false" outlineLevel="0" max="4091" min="4091" style="76" width="3.75"/>
    <col collapsed="false" customWidth="true" hidden="false" outlineLevel="0" max="4092" min="4092" style="76" width="52.87"/>
    <col collapsed="false" customWidth="true" hidden="false" outlineLevel="0" max="4093" min="4093" style="76" width="6.75"/>
    <col collapsed="false" customWidth="true" hidden="false" outlineLevel="0" max="4094" min="4094" style="76" width="5.62"/>
    <col collapsed="false" customWidth="true" hidden="false" outlineLevel="0" max="4095" min="4095" style="76" width="9.13"/>
    <col collapsed="false" customWidth="true" hidden="false" outlineLevel="0" max="4096" min="4096" style="76" width="8.87"/>
    <col collapsed="false" customWidth="true" hidden="false" outlineLevel="0" max="4098" min="4098" style="76" width="9"/>
    <col collapsed="false" customWidth="true" hidden="false" outlineLevel="0" max="4099" min="4099" style="76" width="9.13"/>
    <col collapsed="false" customWidth="true" hidden="false" outlineLevel="0" max="4100" min="4100" style="76" width="9.25"/>
    <col collapsed="false" customWidth="true" hidden="false" outlineLevel="0" max="4101" min="4101" style="76" width="10"/>
    <col collapsed="false" customWidth="true" hidden="false" outlineLevel="0" max="4102" min="4102" style="76" width="11"/>
    <col collapsed="false" customWidth="true" hidden="false" outlineLevel="0" max="4347" min="4347" style="76" width="3.75"/>
    <col collapsed="false" customWidth="true" hidden="false" outlineLevel="0" max="4348" min="4348" style="76" width="52.87"/>
    <col collapsed="false" customWidth="true" hidden="false" outlineLevel="0" max="4349" min="4349" style="76" width="6.75"/>
    <col collapsed="false" customWidth="true" hidden="false" outlineLevel="0" max="4350" min="4350" style="76" width="5.62"/>
    <col collapsed="false" customWidth="true" hidden="false" outlineLevel="0" max="4351" min="4351" style="76" width="9.13"/>
    <col collapsed="false" customWidth="true" hidden="false" outlineLevel="0" max="4352" min="4352" style="76" width="8.87"/>
    <col collapsed="false" customWidth="true" hidden="false" outlineLevel="0" max="4354" min="4354" style="76" width="9"/>
    <col collapsed="false" customWidth="true" hidden="false" outlineLevel="0" max="4355" min="4355" style="76" width="9.13"/>
    <col collapsed="false" customWidth="true" hidden="false" outlineLevel="0" max="4356" min="4356" style="76" width="9.25"/>
    <col collapsed="false" customWidth="true" hidden="false" outlineLevel="0" max="4357" min="4357" style="76" width="10"/>
    <col collapsed="false" customWidth="true" hidden="false" outlineLevel="0" max="4358" min="4358" style="76" width="11"/>
    <col collapsed="false" customWidth="true" hidden="false" outlineLevel="0" max="4603" min="4603" style="76" width="3.75"/>
    <col collapsed="false" customWidth="true" hidden="false" outlineLevel="0" max="4604" min="4604" style="76" width="52.87"/>
    <col collapsed="false" customWidth="true" hidden="false" outlineLevel="0" max="4605" min="4605" style="76" width="6.75"/>
    <col collapsed="false" customWidth="true" hidden="false" outlineLevel="0" max="4606" min="4606" style="76" width="5.62"/>
    <col collapsed="false" customWidth="true" hidden="false" outlineLevel="0" max="4607" min="4607" style="76" width="9.13"/>
    <col collapsed="false" customWidth="true" hidden="false" outlineLevel="0" max="4608" min="4608" style="76" width="8.87"/>
    <col collapsed="false" customWidth="true" hidden="false" outlineLevel="0" max="4610" min="4610" style="76" width="9"/>
    <col collapsed="false" customWidth="true" hidden="false" outlineLevel="0" max="4611" min="4611" style="76" width="9.13"/>
    <col collapsed="false" customWidth="true" hidden="false" outlineLevel="0" max="4612" min="4612" style="76" width="9.25"/>
    <col collapsed="false" customWidth="true" hidden="false" outlineLevel="0" max="4613" min="4613" style="76" width="10"/>
    <col collapsed="false" customWidth="true" hidden="false" outlineLevel="0" max="4614" min="4614" style="76" width="11"/>
    <col collapsed="false" customWidth="true" hidden="false" outlineLevel="0" max="4859" min="4859" style="76" width="3.75"/>
    <col collapsed="false" customWidth="true" hidden="false" outlineLevel="0" max="4860" min="4860" style="76" width="52.87"/>
    <col collapsed="false" customWidth="true" hidden="false" outlineLevel="0" max="4861" min="4861" style="76" width="6.75"/>
    <col collapsed="false" customWidth="true" hidden="false" outlineLevel="0" max="4862" min="4862" style="76" width="5.62"/>
    <col collapsed="false" customWidth="true" hidden="false" outlineLevel="0" max="4863" min="4863" style="76" width="9.13"/>
    <col collapsed="false" customWidth="true" hidden="false" outlineLevel="0" max="4864" min="4864" style="76" width="8.87"/>
    <col collapsed="false" customWidth="true" hidden="false" outlineLevel="0" max="4866" min="4866" style="76" width="9"/>
    <col collapsed="false" customWidth="true" hidden="false" outlineLevel="0" max="4867" min="4867" style="76" width="9.13"/>
    <col collapsed="false" customWidth="true" hidden="false" outlineLevel="0" max="4868" min="4868" style="76" width="9.25"/>
    <col collapsed="false" customWidth="true" hidden="false" outlineLevel="0" max="4869" min="4869" style="76" width="10"/>
    <col collapsed="false" customWidth="true" hidden="false" outlineLevel="0" max="4870" min="4870" style="76" width="11"/>
    <col collapsed="false" customWidth="true" hidden="false" outlineLevel="0" max="5115" min="5115" style="76" width="3.75"/>
    <col collapsed="false" customWidth="true" hidden="false" outlineLevel="0" max="5116" min="5116" style="76" width="52.87"/>
    <col collapsed="false" customWidth="true" hidden="false" outlineLevel="0" max="5117" min="5117" style="76" width="6.75"/>
    <col collapsed="false" customWidth="true" hidden="false" outlineLevel="0" max="5118" min="5118" style="76" width="5.62"/>
    <col collapsed="false" customWidth="true" hidden="false" outlineLevel="0" max="5119" min="5119" style="76" width="9.13"/>
    <col collapsed="false" customWidth="true" hidden="false" outlineLevel="0" max="5120" min="5120" style="76" width="8.87"/>
    <col collapsed="false" customWidth="true" hidden="false" outlineLevel="0" max="5122" min="5122" style="76" width="9"/>
    <col collapsed="false" customWidth="true" hidden="false" outlineLevel="0" max="5123" min="5123" style="76" width="9.13"/>
    <col collapsed="false" customWidth="true" hidden="false" outlineLevel="0" max="5124" min="5124" style="76" width="9.25"/>
    <col collapsed="false" customWidth="true" hidden="false" outlineLevel="0" max="5125" min="5125" style="76" width="10"/>
    <col collapsed="false" customWidth="true" hidden="false" outlineLevel="0" max="5126" min="5126" style="76" width="11"/>
    <col collapsed="false" customWidth="true" hidden="false" outlineLevel="0" max="5371" min="5371" style="76" width="3.75"/>
    <col collapsed="false" customWidth="true" hidden="false" outlineLevel="0" max="5372" min="5372" style="76" width="52.87"/>
    <col collapsed="false" customWidth="true" hidden="false" outlineLevel="0" max="5373" min="5373" style="76" width="6.75"/>
    <col collapsed="false" customWidth="true" hidden="false" outlineLevel="0" max="5374" min="5374" style="76" width="5.62"/>
    <col collapsed="false" customWidth="true" hidden="false" outlineLevel="0" max="5375" min="5375" style="76" width="9.13"/>
    <col collapsed="false" customWidth="true" hidden="false" outlineLevel="0" max="5376" min="5376" style="76" width="8.87"/>
    <col collapsed="false" customWidth="true" hidden="false" outlineLevel="0" max="5378" min="5378" style="76" width="9"/>
    <col collapsed="false" customWidth="true" hidden="false" outlineLevel="0" max="5379" min="5379" style="76" width="9.13"/>
    <col collapsed="false" customWidth="true" hidden="false" outlineLevel="0" max="5380" min="5380" style="76" width="9.25"/>
    <col collapsed="false" customWidth="true" hidden="false" outlineLevel="0" max="5381" min="5381" style="76" width="10"/>
    <col collapsed="false" customWidth="true" hidden="false" outlineLevel="0" max="5382" min="5382" style="76" width="11"/>
    <col collapsed="false" customWidth="true" hidden="false" outlineLevel="0" max="5627" min="5627" style="76" width="3.75"/>
    <col collapsed="false" customWidth="true" hidden="false" outlineLevel="0" max="5628" min="5628" style="76" width="52.87"/>
    <col collapsed="false" customWidth="true" hidden="false" outlineLevel="0" max="5629" min="5629" style="76" width="6.75"/>
    <col collapsed="false" customWidth="true" hidden="false" outlineLevel="0" max="5630" min="5630" style="76" width="5.62"/>
    <col collapsed="false" customWidth="true" hidden="false" outlineLevel="0" max="5631" min="5631" style="76" width="9.13"/>
    <col collapsed="false" customWidth="true" hidden="false" outlineLevel="0" max="5632" min="5632" style="76" width="8.87"/>
    <col collapsed="false" customWidth="true" hidden="false" outlineLevel="0" max="5634" min="5634" style="76" width="9"/>
    <col collapsed="false" customWidth="true" hidden="false" outlineLevel="0" max="5635" min="5635" style="76" width="9.13"/>
    <col collapsed="false" customWidth="true" hidden="false" outlineLevel="0" max="5636" min="5636" style="76" width="9.25"/>
    <col collapsed="false" customWidth="true" hidden="false" outlineLevel="0" max="5637" min="5637" style="76" width="10"/>
    <col collapsed="false" customWidth="true" hidden="false" outlineLevel="0" max="5638" min="5638" style="76" width="11"/>
    <col collapsed="false" customWidth="true" hidden="false" outlineLevel="0" max="5883" min="5883" style="76" width="3.75"/>
    <col collapsed="false" customWidth="true" hidden="false" outlineLevel="0" max="5884" min="5884" style="76" width="52.87"/>
    <col collapsed="false" customWidth="true" hidden="false" outlineLevel="0" max="5885" min="5885" style="76" width="6.75"/>
    <col collapsed="false" customWidth="true" hidden="false" outlineLevel="0" max="5886" min="5886" style="76" width="5.62"/>
    <col collapsed="false" customWidth="true" hidden="false" outlineLevel="0" max="5887" min="5887" style="76" width="9.13"/>
    <col collapsed="false" customWidth="true" hidden="false" outlineLevel="0" max="5888" min="5888" style="76" width="8.87"/>
    <col collapsed="false" customWidth="true" hidden="false" outlineLevel="0" max="5890" min="5890" style="76" width="9"/>
    <col collapsed="false" customWidth="true" hidden="false" outlineLevel="0" max="5891" min="5891" style="76" width="9.13"/>
    <col collapsed="false" customWidth="true" hidden="false" outlineLevel="0" max="5892" min="5892" style="76" width="9.25"/>
    <col collapsed="false" customWidth="true" hidden="false" outlineLevel="0" max="5893" min="5893" style="76" width="10"/>
    <col collapsed="false" customWidth="true" hidden="false" outlineLevel="0" max="5894" min="5894" style="76" width="11"/>
    <col collapsed="false" customWidth="true" hidden="false" outlineLevel="0" max="6139" min="6139" style="76" width="3.75"/>
    <col collapsed="false" customWidth="true" hidden="false" outlineLevel="0" max="6140" min="6140" style="76" width="52.87"/>
    <col collapsed="false" customWidth="true" hidden="false" outlineLevel="0" max="6141" min="6141" style="76" width="6.75"/>
    <col collapsed="false" customWidth="true" hidden="false" outlineLevel="0" max="6142" min="6142" style="76" width="5.62"/>
    <col collapsed="false" customWidth="true" hidden="false" outlineLevel="0" max="6143" min="6143" style="76" width="9.13"/>
    <col collapsed="false" customWidth="true" hidden="false" outlineLevel="0" max="6144" min="6144" style="76" width="8.87"/>
    <col collapsed="false" customWidth="true" hidden="false" outlineLevel="0" max="6146" min="6146" style="76" width="9"/>
    <col collapsed="false" customWidth="true" hidden="false" outlineLevel="0" max="6147" min="6147" style="76" width="9.13"/>
    <col collapsed="false" customWidth="true" hidden="false" outlineLevel="0" max="6148" min="6148" style="76" width="9.25"/>
    <col collapsed="false" customWidth="true" hidden="false" outlineLevel="0" max="6149" min="6149" style="76" width="10"/>
    <col collapsed="false" customWidth="true" hidden="false" outlineLevel="0" max="6150" min="6150" style="76" width="11"/>
    <col collapsed="false" customWidth="true" hidden="false" outlineLevel="0" max="6395" min="6395" style="76" width="3.75"/>
    <col collapsed="false" customWidth="true" hidden="false" outlineLevel="0" max="6396" min="6396" style="76" width="52.87"/>
    <col collapsed="false" customWidth="true" hidden="false" outlineLevel="0" max="6397" min="6397" style="76" width="6.75"/>
    <col collapsed="false" customWidth="true" hidden="false" outlineLevel="0" max="6398" min="6398" style="76" width="5.62"/>
    <col collapsed="false" customWidth="true" hidden="false" outlineLevel="0" max="6399" min="6399" style="76" width="9.13"/>
    <col collapsed="false" customWidth="true" hidden="false" outlineLevel="0" max="6400" min="6400" style="76" width="8.87"/>
    <col collapsed="false" customWidth="true" hidden="false" outlineLevel="0" max="6402" min="6402" style="76" width="9"/>
    <col collapsed="false" customWidth="true" hidden="false" outlineLevel="0" max="6403" min="6403" style="76" width="9.13"/>
    <col collapsed="false" customWidth="true" hidden="false" outlineLevel="0" max="6404" min="6404" style="76" width="9.25"/>
    <col collapsed="false" customWidth="true" hidden="false" outlineLevel="0" max="6405" min="6405" style="76" width="10"/>
    <col collapsed="false" customWidth="true" hidden="false" outlineLevel="0" max="6406" min="6406" style="76" width="11"/>
    <col collapsed="false" customWidth="true" hidden="false" outlineLevel="0" max="6651" min="6651" style="76" width="3.75"/>
    <col collapsed="false" customWidth="true" hidden="false" outlineLevel="0" max="6652" min="6652" style="76" width="52.87"/>
    <col collapsed="false" customWidth="true" hidden="false" outlineLevel="0" max="6653" min="6653" style="76" width="6.75"/>
    <col collapsed="false" customWidth="true" hidden="false" outlineLevel="0" max="6654" min="6654" style="76" width="5.62"/>
    <col collapsed="false" customWidth="true" hidden="false" outlineLevel="0" max="6655" min="6655" style="76" width="9.13"/>
    <col collapsed="false" customWidth="true" hidden="false" outlineLevel="0" max="6656" min="6656" style="76" width="8.87"/>
    <col collapsed="false" customWidth="true" hidden="false" outlineLevel="0" max="6658" min="6658" style="76" width="9"/>
    <col collapsed="false" customWidth="true" hidden="false" outlineLevel="0" max="6659" min="6659" style="76" width="9.13"/>
    <col collapsed="false" customWidth="true" hidden="false" outlineLevel="0" max="6660" min="6660" style="76" width="9.25"/>
    <col collapsed="false" customWidth="true" hidden="false" outlineLevel="0" max="6661" min="6661" style="76" width="10"/>
    <col collapsed="false" customWidth="true" hidden="false" outlineLevel="0" max="6662" min="6662" style="76" width="11"/>
    <col collapsed="false" customWidth="true" hidden="false" outlineLevel="0" max="6907" min="6907" style="76" width="3.75"/>
    <col collapsed="false" customWidth="true" hidden="false" outlineLevel="0" max="6908" min="6908" style="76" width="52.87"/>
    <col collapsed="false" customWidth="true" hidden="false" outlineLevel="0" max="6909" min="6909" style="76" width="6.75"/>
    <col collapsed="false" customWidth="true" hidden="false" outlineLevel="0" max="6910" min="6910" style="76" width="5.62"/>
    <col collapsed="false" customWidth="true" hidden="false" outlineLevel="0" max="6911" min="6911" style="76" width="9.13"/>
    <col collapsed="false" customWidth="true" hidden="false" outlineLevel="0" max="6912" min="6912" style="76" width="8.87"/>
    <col collapsed="false" customWidth="true" hidden="false" outlineLevel="0" max="6914" min="6914" style="76" width="9"/>
    <col collapsed="false" customWidth="true" hidden="false" outlineLevel="0" max="6915" min="6915" style="76" width="9.13"/>
    <col collapsed="false" customWidth="true" hidden="false" outlineLevel="0" max="6916" min="6916" style="76" width="9.25"/>
    <col collapsed="false" customWidth="true" hidden="false" outlineLevel="0" max="6917" min="6917" style="76" width="10"/>
    <col collapsed="false" customWidth="true" hidden="false" outlineLevel="0" max="6918" min="6918" style="76" width="11"/>
    <col collapsed="false" customWidth="true" hidden="false" outlineLevel="0" max="7163" min="7163" style="76" width="3.75"/>
    <col collapsed="false" customWidth="true" hidden="false" outlineLevel="0" max="7164" min="7164" style="76" width="52.87"/>
    <col collapsed="false" customWidth="true" hidden="false" outlineLevel="0" max="7165" min="7165" style="76" width="6.75"/>
    <col collapsed="false" customWidth="true" hidden="false" outlineLevel="0" max="7166" min="7166" style="76" width="5.62"/>
    <col collapsed="false" customWidth="true" hidden="false" outlineLevel="0" max="7167" min="7167" style="76" width="9.13"/>
    <col collapsed="false" customWidth="true" hidden="false" outlineLevel="0" max="7168" min="7168" style="76" width="8.87"/>
    <col collapsed="false" customWidth="true" hidden="false" outlineLevel="0" max="7170" min="7170" style="76" width="9"/>
    <col collapsed="false" customWidth="true" hidden="false" outlineLevel="0" max="7171" min="7171" style="76" width="9.13"/>
    <col collapsed="false" customWidth="true" hidden="false" outlineLevel="0" max="7172" min="7172" style="76" width="9.25"/>
    <col collapsed="false" customWidth="true" hidden="false" outlineLevel="0" max="7173" min="7173" style="76" width="10"/>
    <col collapsed="false" customWidth="true" hidden="false" outlineLevel="0" max="7174" min="7174" style="76" width="11"/>
    <col collapsed="false" customWidth="true" hidden="false" outlineLevel="0" max="7419" min="7419" style="76" width="3.75"/>
    <col collapsed="false" customWidth="true" hidden="false" outlineLevel="0" max="7420" min="7420" style="76" width="52.87"/>
    <col collapsed="false" customWidth="true" hidden="false" outlineLevel="0" max="7421" min="7421" style="76" width="6.75"/>
    <col collapsed="false" customWidth="true" hidden="false" outlineLevel="0" max="7422" min="7422" style="76" width="5.62"/>
    <col collapsed="false" customWidth="true" hidden="false" outlineLevel="0" max="7423" min="7423" style="76" width="9.13"/>
    <col collapsed="false" customWidth="true" hidden="false" outlineLevel="0" max="7424" min="7424" style="76" width="8.87"/>
    <col collapsed="false" customWidth="true" hidden="false" outlineLevel="0" max="7426" min="7426" style="76" width="9"/>
    <col collapsed="false" customWidth="true" hidden="false" outlineLevel="0" max="7427" min="7427" style="76" width="9.13"/>
    <col collapsed="false" customWidth="true" hidden="false" outlineLevel="0" max="7428" min="7428" style="76" width="9.25"/>
    <col collapsed="false" customWidth="true" hidden="false" outlineLevel="0" max="7429" min="7429" style="76" width="10"/>
    <col collapsed="false" customWidth="true" hidden="false" outlineLevel="0" max="7430" min="7430" style="76" width="11"/>
    <col collapsed="false" customWidth="true" hidden="false" outlineLevel="0" max="7675" min="7675" style="76" width="3.75"/>
    <col collapsed="false" customWidth="true" hidden="false" outlineLevel="0" max="7676" min="7676" style="76" width="52.87"/>
    <col collapsed="false" customWidth="true" hidden="false" outlineLevel="0" max="7677" min="7677" style="76" width="6.75"/>
    <col collapsed="false" customWidth="true" hidden="false" outlineLevel="0" max="7678" min="7678" style="76" width="5.62"/>
    <col collapsed="false" customWidth="true" hidden="false" outlineLevel="0" max="7679" min="7679" style="76" width="9.13"/>
    <col collapsed="false" customWidth="true" hidden="false" outlineLevel="0" max="7680" min="7680" style="76" width="8.87"/>
    <col collapsed="false" customWidth="true" hidden="false" outlineLevel="0" max="7682" min="7682" style="76" width="9"/>
    <col collapsed="false" customWidth="true" hidden="false" outlineLevel="0" max="7683" min="7683" style="76" width="9.13"/>
    <col collapsed="false" customWidth="true" hidden="false" outlineLevel="0" max="7684" min="7684" style="76" width="9.25"/>
    <col collapsed="false" customWidth="true" hidden="false" outlineLevel="0" max="7685" min="7685" style="76" width="10"/>
    <col collapsed="false" customWidth="true" hidden="false" outlineLevel="0" max="7686" min="7686" style="76" width="11"/>
    <col collapsed="false" customWidth="true" hidden="false" outlineLevel="0" max="7931" min="7931" style="76" width="3.75"/>
    <col collapsed="false" customWidth="true" hidden="false" outlineLevel="0" max="7932" min="7932" style="76" width="52.87"/>
    <col collapsed="false" customWidth="true" hidden="false" outlineLevel="0" max="7933" min="7933" style="76" width="6.75"/>
    <col collapsed="false" customWidth="true" hidden="false" outlineLevel="0" max="7934" min="7934" style="76" width="5.62"/>
    <col collapsed="false" customWidth="true" hidden="false" outlineLevel="0" max="7935" min="7935" style="76" width="9.13"/>
    <col collapsed="false" customWidth="true" hidden="false" outlineLevel="0" max="7936" min="7936" style="76" width="8.87"/>
    <col collapsed="false" customWidth="true" hidden="false" outlineLevel="0" max="7938" min="7938" style="76" width="9"/>
    <col collapsed="false" customWidth="true" hidden="false" outlineLevel="0" max="7939" min="7939" style="76" width="9.13"/>
    <col collapsed="false" customWidth="true" hidden="false" outlineLevel="0" max="7940" min="7940" style="76" width="9.25"/>
    <col collapsed="false" customWidth="true" hidden="false" outlineLevel="0" max="7941" min="7941" style="76" width="10"/>
    <col collapsed="false" customWidth="true" hidden="false" outlineLevel="0" max="7942" min="7942" style="76" width="11"/>
    <col collapsed="false" customWidth="true" hidden="false" outlineLevel="0" max="8187" min="8187" style="76" width="3.75"/>
    <col collapsed="false" customWidth="true" hidden="false" outlineLevel="0" max="8188" min="8188" style="76" width="52.87"/>
    <col collapsed="false" customWidth="true" hidden="false" outlineLevel="0" max="8189" min="8189" style="76" width="6.75"/>
    <col collapsed="false" customWidth="true" hidden="false" outlineLevel="0" max="8190" min="8190" style="76" width="5.62"/>
    <col collapsed="false" customWidth="true" hidden="false" outlineLevel="0" max="8191" min="8191" style="76" width="9.13"/>
    <col collapsed="false" customWidth="true" hidden="false" outlineLevel="0" max="8192" min="8192" style="76" width="8.87"/>
    <col collapsed="false" customWidth="true" hidden="false" outlineLevel="0" max="8194" min="8194" style="76" width="9"/>
    <col collapsed="false" customWidth="true" hidden="false" outlineLevel="0" max="8195" min="8195" style="76" width="9.13"/>
    <col collapsed="false" customWidth="true" hidden="false" outlineLevel="0" max="8196" min="8196" style="76" width="9.25"/>
    <col collapsed="false" customWidth="true" hidden="false" outlineLevel="0" max="8197" min="8197" style="76" width="10"/>
    <col collapsed="false" customWidth="true" hidden="false" outlineLevel="0" max="8198" min="8198" style="76" width="11"/>
    <col collapsed="false" customWidth="true" hidden="false" outlineLevel="0" max="8443" min="8443" style="76" width="3.75"/>
    <col collapsed="false" customWidth="true" hidden="false" outlineLevel="0" max="8444" min="8444" style="76" width="52.87"/>
    <col collapsed="false" customWidth="true" hidden="false" outlineLevel="0" max="8445" min="8445" style="76" width="6.75"/>
    <col collapsed="false" customWidth="true" hidden="false" outlineLevel="0" max="8446" min="8446" style="76" width="5.62"/>
    <col collapsed="false" customWidth="true" hidden="false" outlineLevel="0" max="8447" min="8447" style="76" width="9.13"/>
    <col collapsed="false" customWidth="true" hidden="false" outlineLevel="0" max="8448" min="8448" style="76" width="8.87"/>
    <col collapsed="false" customWidth="true" hidden="false" outlineLevel="0" max="8450" min="8450" style="76" width="9"/>
    <col collapsed="false" customWidth="true" hidden="false" outlineLevel="0" max="8451" min="8451" style="76" width="9.13"/>
    <col collapsed="false" customWidth="true" hidden="false" outlineLevel="0" max="8452" min="8452" style="76" width="9.25"/>
    <col collapsed="false" customWidth="true" hidden="false" outlineLevel="0" max="8453" min="8453" style="76" width="10"/>
    <col collapsed="false" customWidth="true" hidden="false" outlineLevel="0" max="8454" min="8454" style="76" width="11"/>
    <col collapsed="false" customWidth="true" hidden="false" outlineLevel="0" max="8699" min="8699" style="76" width="3.75"/>
    <col collapsed="false" customWidth="true" hidden="false" outlineLevel="0" max="8700" min="8700" style="76" width="52.87"/>
    <col collapsed="false" customWidth="true" hidden="false" outlineLevel="0" max="8701" min="8701" style="76" width="6.75"/>
    <col collapsed="false" customWidth="true" hidden="false" outlineLevel="0" max="8702" min="8702" style="76" width="5.62"/>
    <col collapsed="false" customWidth="true" hidden="false" outlineLevel="0" max="8703" min="8703" style="76" width="9.13"/>
    <col collapsed="false" customWidth="true" hidden="false" outlineLevel="0" max="8704" min="8704" style="76" width="8.87"/>
    <col collapsed="false" customWidth="true" hidden="false" outlineLevel="0" max="8706" min="8706" style="76" width="9"/>
    <col collapsed="false" customWidth="true" hidden="false" outlineLevel="0" max="8707" min="8707" style="76" width="9.13"/>
    <col collapsed="false" customWidth="true" hidden="false" outlineLevel="0" max="8708" min="8708" style="76" width="9.25"/>
    <col collapsed="false" customWidth="true" hidden="false" outlineLevel="0" max="8709" min="8709" style="76" width="10"/>
    <col collapsed="false" customWidth="true" hidden="false" outlineLevel="0" max="8710" min="8710" style="76" width="11"/>
    <col collapsed="false" customWidth="true" hidden="false" outlineLevel="0" max="8955" min="8955" style="76" width="3.75"/>
    <col collapsed="false" customWidth="true" hidden="false" outlineLevel="0" max="8956" min="8956" style="76" width="52.87"/>
    <col collapsed="false" customWidth="true" hidden="false" outlineLevel="0" max="8957" min="8957" style="76" width="6.75"/>
    <col collapsed="false" customWidth="true" hidden="false" outlineLevel="0" max="8958" min="8958" style="76" width="5.62"/>
    <col collapsed="false" customWidth="true" hidden="false" outlineLevel="0" max="8959" min="8959" style="76" width="9.13"/>
    <col collapsed="false" customWidth="true" hidden="false" outlineLevel="0" max="8960" min="8960" style="76" width="8.87"/>
    <col collapsed="false" customWidth="true" hidden="false" outlineLevel="0" max="8962" min="8962" style="76" width="9"/>
    <col collapsed="false" customWidth="true" hidden="false" outlineLevel="0" max="8963" min="8963" style="76" width="9.13"/>
    <col collapsed="false" customWidth="true" hidden="false" outlineLevel="0" max="8964" min="8964" style="76" width="9.25"/>
    <col collapsed="false" customWidth="true" hidden="false" outlineLevel="0" max="8965" min="8965" style="76" width="10"/>
    <col collapsed="false" customWidth="true" hidden="false" outlineLevel="0" max="8966" min="8966" style="76" width="11"/>
    <col collapsed="false" customWidth="true" hidden="false" outlineLevel="0" max="9211" min="9211" style="76" width="3.75"/>
    <col collapsed="false" customWidth="true" hidden="false" outlineLevel="0" max="9212" min="9212" style="76" width="52.87"/>
    <col collapsed="false" customWidth="true" hidden="false" outlineLevel="0" max="9213" min="9213" style="76" width="6.75"/>
    <col collapsed="false" customWidth="true" hidden="false" outlineLevel="0" max="9214" min="9214" style="76" width="5.62"/>
    <col collapsed="false" customWidth="true" hidden="false" outlineLevel="0" max="9215" min="9215" style="76" width="9.13"/>
    <col collapsed="false" customWidth="true" hidden="false" outlineLevel="0" max="9216" min="9216" style="76" width="8.87"/>
    <col collapsed="false" customWidth="true" hidden="false" outlineLevel="0" max="9218" min="9218" style="76" width="9"/>
    <col collapsed="false" customWidth="true" hidden="false" outlineLevel="0" max="9219" min="9219" style="76" width="9.13"/>
    <col collapsed="false" customWidth="true" hidden="false" outlineLevel="0" max="9220" min="9220" style="76" width="9.25"/>
    <col collapsed="false" customWidth="true" hidden="false" outlineLevel="0" max="9221" min="9221" style="76" width="10"/>
    <col collapsed="false" customWidth="true" hidden="false" outlineLevel="0" max="9222" min="9222" style="76" width="11"/>
    <col collapsed="false" customWidth="true" hidden="false" outlineLevel="0" max="9467" min="9467" style="76" width="3.75"/>
    <col collapsed="false" customWidth="true" hidden="false" outlineLevel="0" max="9468" min="9468" style="76" width="52.87"/>
    <col collapsed="false" customWidth="true" hidden="false" outlineLevel="0" max="9469" min="9469" style="76" width="6.75"/>
    <col collapsed="false" customWidth="true" hidden="false" outlineLevel="0" max="9470" min="9470" style="76" width="5.62"/>
    <col collapsed="false" customWidth="true" hidden="false" outlineLevel="0" max="9471" min="9471" style="76" width="9.13"/>
    <col collapsed="false" customWidth="true" hidden="false" outlineLevel="0" max="9472" min="9472" style="76" width="8.87"/>
    <col collapsed="false" customWidth="true" hidden="false" outlineLevel="0" max="9474" min="9474" style="76" width="9"/>
    <col collapsed="false" customWidth="true" hidden="false" outlineLevel="0" max="9475" min="9475" style="76" width="9.13"/>
    <col collapsed="false" customWidth="true" hidden="false" outlineLevel="0" max="9476" min="9476" style="76" width="9.25"/>
    <col collapsed="false" customWidth="true" hidden="false" outlineLevel="0" max="9477" min="9477" style="76" width="10"/>
    <col collapsed="false" customWidth="true" hidden="false" outlineLevel="0" max="9478" min="9478" style="76" width="11"/>
    <col collapsed="false" customWidth="true" hidden="false" outlineLevel="0" max="9723" min="9723" style="76" width="3.75"/>
    <col collapsed="false" customWidth="true" hidden="false" outlineLevel="0" max="9724" min="9724" style="76" width="52.87"/>
    <col collapsed="false" customWidth="true" hidden="false" outlineLevel="0" max="9725" min="9725" style="76" width="6.75"/>
    <col collapsed="false" customWidth="true" hidden="false" outlineLevel="0" max="9726" min="9726" style="76" width="5.62"/>
    <col collapsed="false" customWidth="true" hidden="false" outlineLevel="0" max="9727" min="9727" style="76" width="9.13"/>
    <col collapsed="false" customWidth="true" hidden="false" outlineLevel="0" max="9728" min="9728" style="76" width="8.87"/>
    <col collapsed="false" customWidth="true" hidden="false" outlineLevel="0" max="9730" min="9730" style="76" width="9"/>
    <col collapsed="false" customWidth="true" hidden="false" outlineLevel="0" max="9731" min="9731" style="76" width="9.13"/>
    <col collapsed="false" customWidth="true" hidden="false" outlineLevel="0" max="9732" min="9732" style="76" width="9.25"/>
    <col collapsed="false" customWidth="true" hidden="false" outlineLevel="0" max="9733" min="9733" style="76" width="10"/>
    <col collapsed="false" customWidth="true" hidden="false" outlineLevel="0" max="9734" min="9734" style="76" width="11"/>
    <col collapsed="false" customWidth="true" hidden="false" outlineLevel="0" max="9979" min="9979" style="76" width="3.75"/>
    <col collapsed="false" customWidth="true" hidden="false" outlineLevel="0" max="9980" min="9980" style="76" width="52.87"/>
    <col collapsed="false" customWidth="true" hidden="false" outlineLevel="0" max="9981" min="9981" style="76" width="6.75"/>
    <col collapsed="false" customWidth="true" hidden="false" outlineLevel="0" max="9982" min="9982" style="76" width="5.62"/>
    <col collapsed="false" customWidth="true" hidden="false" outlineLevel="0" max="9983" min="9983" style="76" width="9.13"/>
    <col collapsed="false" customWidth="true" hidden="false" outlineLevel="0" max="9984" min="9984" style="76" width="8.87"/>
    <col collapsed="false" customWidth="true" hidden="false" outlineLevel="0" max="9986" min="9986" style="76" width="9"/>
    <col collapsed="false" customWidth="true" hidden="false" outlineLevel="0" max="9987" min="9987" style="76" width="9.13"/>
    <col collapsed="false" customWidth="true" hidden="false" outlineLevel="0" max="9988" min="9988" style="76" width="9.25"/>
    <col collapsed="false" customWidth="true" hidden="false" outlineLevel="0" max="9989" min="9989" style="76" width="10"/>
    <col collapsed="false" customWidth="true" hidden="false" outlineLevel="0" max="9990" min="9990" style="76" width="11"/>
    <col collapsed="false" customWidth="true" hidden="false" outlineLevel="0" max="10235" min="10235" style="76" width="3.75"/>
    <col collapsed="false" customWidth="true" hidden="false" outlineLevel="0" max="10236" min="10236" style="76" width="52.87"/>
    <col collapsed="false" customWidth="true" hidden="false" outlineLevel="0" max="10237" min="10237" style="76" width="6.75"/>
    <col collapsed="false" customWidth="true" hidden="false" outlineLevel="0" max="10238" min="10238" style="76" width="5.62"/>
    <col collapsed="false" customWidth="true" hidden="false" outlineLevel="0" max="10239" min="10239" style="76" width="9.13"/>
    <col collapsed="false" customWidth="true" hidden="false" outlineLevel="0" max="10240" min="10240" style="76" width="8.87"/>
    <col collapsed="false" customWidth="true" hidden="false" outlineLevel="0" max="10242" min="10242" style="76" width="9"/>
    <col collapsed="false" customWidth="true" hidden="false" outlineLevel="0" max="10243" min="10243" style="76" width="9.13"/>
    <col collapsed="false" customWidth="true" hidden="false" outlineLevel="0" max="10244" min="10244" style="76" width="9.25"/>
    <col collapsed="false" customWidth="true" hidden="false" outlineLevel="0" max="10245" min="10245" style="76" width="10"/>
    <col collapsed="false" customWidth="true" hidden="false" outlineLevel="0" max="10246" min="10246" style="76" width="11"/>
    <col collapsed="false" customWidth="true" hidden="false" outlineLevel="0" max="10491" min="10491" style="76" width="3.75"/>
    <col collapsed="false" customWidth="true" hidden="false" outlineLevel="0" max="10492" min="10492" style="76" width="52.87"/>
    <col collapsed="false" customWidth="true" hidden="false" outlineLevel="0" max="10493" min="10493" style="76" width="6.75"/>
    <col collapsed="false" customWidth="true" hidden="false" outlineLevel="0" max="10494" min="10494" style="76" width="5.62"/>
    <col collapsed="false" customWidth="true" hidden="false" outlineLevel="0" max="10495" min="10495" style="76" width="9.13"/>
    <col collapsed="false" customWidth="true" hidden="false" outlineLevel="0" max="10496" min="10496" style="76" width="8.87"/>
    <col collapsed="false" customWidth="true" hidden="false" outlineLevel="0" max="10498" min="10498" style="76" width="9"/>
    <col collapsed="false" customWidth="true" hidden="false" outlineLevel="0" max="10499" min="10499" style="76" width="9.13"/>
    <col collapsed="false" customWidth="true" hidden="false" outlineLevel="0" max="10500" min="10500" style="76" width="9.25"/>
    <col collapsed="false" customWidth="true" hidden="false" outlineLevel="0" max="10501" min="10501" style="76" width="10"/>
    <col collapsed="false" customWidth="true" hidden="false" outlineLevel="0" max="10502" min="10502" style="76" width="11"/>
    <col collapsed="false" customWidth="true" hidden="false" outlineLevel="0" max="10747" min="10747" style="76" width="3.75"/>
    <col collapsed="false" customWidth="true" hidden="false" outlineLevel="0" max="10748" min="10748" style="76" width="52.87"/>
    <col collapsed="false" customWidth="true" hidden="false" outlineLevel="0" max="10749" min="10749" style="76" width="6.75"/>
    <col collapsed="false" customWidth="true" hidden="false" outlineLevel="0" max="10750" min="10750" style="76" width="5.62"/>
    <col collapsed="false" customWidth="true" hidden="false" outlineLevel="0" max="10751" min="10751" style="76" width="9.13"/>
    <col collapsed="false" customWidth="true" hidden="false" outlineLevel="0" max="10752" min="10752" style="76" width="8.87"/>
    <col collapsed="false" customWidth="true" hidden="false" outlineLevel="0" max="10754" min="10754" style="76" width="9"/>
    <col collapsed="false" customWidth="true" hidden="false" outlineLevel="0" max="10755" min="10755" style="76" width="9.13"/>
    <col collapsed="false" customWidth="true" hidden="false" outlineLevel="0" max="10756" min="10756" style="76" width="9.25"/>
    <col collapsed="false" customWidth="true" hidden="false" outlineLevel="0" max="10757" min="10757" style="76" width="10"/>
    <col collapsed="false" customWidth="true" hidden="false" outlineLevel="0" max="10758" min="10758" style="76" width="11"/>
    <col collapsed="false" customWidth="true" hidden="false" outlineLevel="0" max="11003" min="11003" style="76" width="3.75"/>
    <col collapsed="false" customWidth="true" hidden="false" outlineLevel="0" max="11004" min="11004" style="76" width="52.87"/>
    <col collapsed="false" customWidth="true" hidden="false" outlineLevel="0" max="11005" min="11005" style="76" width="6.75"/>
    <col collapsed="false" customWidth="true" hidden="false" outlineLevel="0" max="11006" min="11006" style="76" width="5.62"/>
    <col collapsed="false" customWidth="true" hidden="false" outlineLevel="0" max="11007" min="11007" style="76" width="9.13"/>
    <col collapsed="false" customWidth="true" hidden="false" outlineLevel="0" max="11008" min="11008" style="76" width="8.87"/>
    <col collapsed="false" customWidth="true" hidden="false" outlineLevel="0" max="11010" min="11010" style="76" width="9"/>
    <col collapsed="false" customWidth="true" hidden="false" outlineLevel="0" max="11011" min="11011" style="76" width="9.13"/>
    <col collapsed="false" customWidth="true" hidden="false" outlineLevel="0" max="11012" min="11012" style="76" width="9.25"/>
    <col collapsed="false" customWidth="true" hidden="false" outlineLevel="0" max="11013" min="11013" style="76" width="10"/>
    <col collapsed="false" customWidth="true" hidden="false" outlineLevel="0" max="11014" min="11014" style="76" width="11"/>
    <col collapsed="false" customWidth="true" hidden="false" outlineLevel="0" max="11259" min="11259" style="76" width="3.75"/>
    <col collapsed="false" customWidth="true" hidden="false" outlineLevel="0" max="11260" min="11260" style="76" width="52.87"/>
    <col collapsed="false" customWidth="true" hidden="false" outlineLevel="0" max="11261" min="11261" style="76" width="6.75"/>
    <col collapsed="false" customWidth="true" hidden="false" outlineLevel="0" max="11262" min="11262" style="76" width="5.62"/>
    <col collapsed="false" customWidth="true" hidden="false" outlineLevel="0" max="11263" min="11263" style="76" width="9.13"/>
    <col collapsed="false" customWidth="true" hidden="false" outlineLevel="0" max="11264" min="11264" style="76" width="8.87"/>
    <col collapsed="false" customWidth="true" hidden="false" outlineLevel="0" max="11266" min="11266" style="76" width="9"/>
    <col collapsed="false" customWidth="true" hidden="false" outlineLevel="0" max="11267" min="11267" style="76" width="9.13"/>
    <col collapsed="false" customWidth="true" hidden="false" outlineLevel="0" max="11268" min="11268" style="76" width="9.25"/>
    <col collapsed="false" customWidth="true" hidden="false" outlineLevel="0" max="11269" min="11269" style="76" width="10"/>
    <col collapsed="false" customWidth="true" hidden="false" outlineLevel="0" max="11270" min="11270" style="76" width="11"/>
    <col collapsed="false" customWidth="true" hidden="false" outlineLevel="0" max="11515" min="11515" style="76" width="3.75"/>
    <col collapsed="false" customWidth="true" hidden="false" outlineLevel="0" max="11516" min="11516" style="76" width="52.87"/>
    <col collapsed="false" customWidth="true" hidden="false" outlineLevel="0" max="11517" min="11517" style="76" width="6.75"/>
    <col collapsed="false" customWidth="true" hidden="false" outlineLevel="0" max="11518" min="11518" style="76" width="5.62"/>
    <col collapsed="false" customWidth="true" hidden="false" outlineLevel="0" max="11519" min="11519" style="76" width="9.13"/>
    <col collapsed="false" customWidth="true" hidden="false" outlineLevel="0" max="11520" min="11520" style="76" width="8.87"/>
    <col collapsed="false" customWidth="true" hidden="false" outlineLevel="0" max="11522" min="11522" style="76" width="9"/>
    <col collapsed="false" customWidth="true" hidden="false" outlineLevel="0" max="11523" min="11523" style="76" width="9.13"/>
    <col collapsed="false" customWidth="true" hidden="false" outlineLevel="0" max="11524" min="11524" style="76" width="9.25"/>
    <col collapsed="false" customWidth="true" hidden="false" outlineLevel="0" max="11525" min="11525" style="76" width="10"/>
    <col collapsed="false" customWidth="true" hidden="false" outlineLevel="0" max="11526" min="11526" style="76" width="11"/>
    <col collapsed="false" customWidth="true" hidden="false" outlineLevel="0" max="11771" min="11771" style="76" width="3.75"/>
    <col collapsed="false" customWidth="true" hidden="false" outlineLevel="0" max="11772" min="11772" style="76" width="52.87"/>
    <col collapsed="false" customWidth="true" hidden="false" outlineLevel="0" max="11773" min="11773" style="76" width="6.75"/>
    <col collapsed="false" customWidth="true" hidden="false" outlineLevel="0" max="11774" min="11774" style="76" width="5.62"/>
    <col collapsed="false" customWidth="true" hidden="false" outlineLevel="0" max="11775" min="11775" style="76" width="9.13"/>
    <col collapsed="false" customWidth="true" hidden="false" outlineLevel="0" max="11776" min="11776" style="76" width="8.87"/>
    <col collapsed="false" customWidth="true" hidden="false" outlineLevel="0" max="11778" min="11778" style="76" width="9"/>
    <col collapsed="false" customWidth="true" hidden="false" outlineLevel="0" max="11779" min="11779" style="76" width="9.13"/>
    <col collapsed="false" customWidth="true" hidden="false" outlineLevel="0" max="11780" min="11780" style="76" width="9.25"/>
    <col collapsed="false" customWidth="true" hidden="false" outlineLevel="0" max="11781" min="11781" style="76" width="10"/>
    <col collapsed="false" customWidth="true" hidden="false" outlineLevel="0" max="11782" min="11782" style="76" width="11"/>
    <col collapsed="false" customWidth="true" hidden="false" outlineLevel="0" max="12027" min="12027" style="76" width="3.75"/>
    <col collapsed="false" customWidth="true" hidden="false" outlineLevel="0" max="12028" min="12028" style="76" width="52.87"/>
    <col collapsed="false" customWidth="true" hidden="false" outlineLevel="0" max="12029" min="12029" style="76" width="6.75"/>
    <col collapsed="false" customWidth="true" hidden="false" outlineLevel="0" max="12030" min="12030" style="76" width="5.62"/>
    <col collapsed="false" customWidth="true" hidden="false" outlineLevel="0" max="12031" min="12031" style="76" width="9.13"/>
    <col collapsed="false" customWidth="true" hidden="false" outlineLevel="0" max="12032" min="12032" style="76" width="8.87"/>
    <col collapsed="false" customWidth="true" hidden="false" outlineLevel="0" max="12034" min="12034" style="76" width="9"/>
    <col collapsed="false" customWidth="true" hidden="false" outlineLevel="0" max="12035" min="12035" style="76" width="9.13"/>
    <col collapsed="false" customWidth="true" hidden="false" outlineLevel="0" max="12036" min="12036" style="76" width="9.25"/>
    <col collapsed="false" customWidth="true" hidden="false" outlineLevel="0" max="12037" min="12037" style="76" width="10"/>
    <col collapsed="false" customWidth="true" hidden="false" outlineLevel="0" max="12038" min="12038" style="76" width="11"/>
    <col collapsed="false" customWidth="true" hidden="false" outlineLevel="0" max="12283" min="12283" style="76" width="3.75"/>
    <col collapsed="false" customWidth="true" hidden="false" outlineLevel="0" max="12284" min="12284" style="76" width="52.87"/>
    <col collapsed="false" customWidth="true" hidden="false" outlineLevel="0" max="12285" min="12285" style="76" width="6.75"/>
    <col collapsed="false" customWidth="true" hidden="false" outlineLevel="0" max="12286" min="12286" style="76" width="5.62"/>
    <col collapsed="false" customWidth="true" hidden="false" outlineLevel="0" max="12287" min="12287" style="76" width="9.13"/>
    <col collapsed="false" customWidth="true" hidden="false" outlineLevel="0" max="12288" min="12288" style="76" width="8.87"/>
    <col collapsed="false" customWidth="true" hidden="false" outlineLevel="0" max="12290" min="12290" style="76" width="9"/>
    <col collapsed="false" customWidth="true" hidden="false" outlineLevel="0" max="12291" min="12291" style="76" width="9.13"/>
    <col collapsed="false" customWidth="true" hidden="false" outlineLevel="0" max="12292" min="12292" style="76" width="9.25"/>
    <col collapsed="false" customWidth="true" hidden="false" outlineLevel="0" max="12293" min="12293" style="76" width="10"/>
    <col collapsed="false" customWidth="true" hidden="false" outlineLevel="0" max="12294" min="12294" style="76" width="11"/>
    <col collapsed="false" customWidth="true" hidden="false" outlineLevel="0" max="12539" min="12539" style="76" width="3.75"/>
    <col collapsed="false" customWidth="true" hidden="false" outlineLevel="0" max="12540" min="12540" style="76" width="52.87"/>
    <col collapsed="false" customWidth="true" hidden="false" outlineLevel="0" max="12541" min="12541" style="76" width="6.75"/>
    <col collapsed="false" customWidth="true" hidden="false" outlineLevel="0" max="12542" min="12542" style="76" width="5.62"/>
    <col collapsed="false" customWidth="true" hidden="false" outlineLevel="0" max="12543" min="12543" style="76" width="9.13"/>
    <col collapsed="false" customWidth="true" hidden="false" outlineLevel="0" max="12544" min="12544" style="76" width="8.87"/>
    <col collapsed="false" customWidth="true" hidden="false" outlineLevel="0" max="12546" min="12546" style="76" width="9"/>
    <col collapsed="false" customWidth="true" hidden="false" outlineLevel="0" max="12547" min="12547" style="76" width="9.13"/>
    <col collapsed="false" customWidth="true" hidden="false" outlineLevel="0" max="12548" min="12548" style="76" width="9.25"/>
    <col collapsed="false" customWidth="true" hidden="false" outlineLevel="0" max="12549" min="12549" style="76" width="10"/>
    <col collapsed="false" customWidth="true" hidden="false" outlineLevel="0" max="12550" min="12550" style="76" width="11"/>
    <col collapsed="false" customWidth="true" hidden="false" outlineLevel="0" max="12795" min="12795" style="76" width="3.75"/>
    <col collapsed="false" customWidth="true" hidden="false" outlineLevel="0" max="12796" min="12796" style="76" width="52.87"/>
    <col collapsed="false" customWidth="true" hidden="false" outlineLevel="0" max="12797" min="12797" style="76" width="6.75"/>
    <col collapsed="false" customWidth="true" hidden="false" outlineLevel="0" max="12798" min="12798" style="76" width="5.62"/>
    <col collapsed="false" customWidth="true" hidden="false" outlineLevel="0" max="12799" min="12799" style="76" width="9.13"/>
    <col collapsed="false" customWidth="true" hidden="false" outlineLevel="0" max="12800" min="12800" style="76" width="8.87"/>
    <col collapsed="false" customWidth="true" hidden="false" outlineLevel="0" max="12802" min="12802" style="76" width="9"/>
    <col collapsed="false" customWidth="true" hidden="false" outlineLevel="0" max="12803" min="12803" style="76" width="9.13"/>
    <col collapsed="false" customWidth="true" hidden="false" outlineLevel="0" max="12804" min="12804" style="76" width="9.25"/>
    <col collapsed="false" customWidth="true" hidden="false" outlineLevel="0" max="12805" min="12805" style="76" width="10"/>
    <col collapsed="false" customWidth="true" hidden="false" outlineLevel="0" max="12806" min="12806" style="76" width="11"/>
    <col collapsed="false" customWidth="true" hidden="false" outlineLevel="0" max="13051" min="13051" style="76" width="3.75"/>
    <col collapsed="false" customWidth="true" hidden="false" outlineLevel="0" max="13052" min="13052" style="76" width="52.87"/>
    <col collapsed="false" customWidth="true" hidden="false" outlineLevel="0" max="13053" min="13053" style="76" width="6.75"/>
    <col collapsed="false" customWidth="true" hidden="false" outlineLevel="0" max="13054" min="13054" style="76" width="5.62"/>
    <col collapsed="false" customWidth="true" hidden="false" outlineLevel="0" max="13055" min="13055" style="76" width="9.13"/>
    <col collapsed="false" customWidth="true" hidden="false" outlineLevel="0" max="13056" min="13056" style="76" width="8.87"/>
    <col collapsed="false" customWidth="true" hidden="false" outlineLevel="0" max="13058" min="13058" style="76" width="9"/>
    <col collapsed="false" customWidth="true" hidden="false" outlineLevel="0" max="13059" min="13059" style="76" width="9.13"/>
    <col collapsed="false" customWidth="true" hidden="false" outlineLevel="0" max="13060" min="13060" style="76" width="9.25"/>
    <col collapsed="false" customWidth="true" hidden="false" outlineLevel="0" max="13061" min="13061" style="76" width="10"/>
    <col collapsed="false" customWidth="true" hidden="false" outlineLevel="0" max="13062" min="13062" style="76" width="11"/>
    <col collapsed="false" customWidth="true" hidden="false" outlineLevel="0" max="13307" min="13307" style="76" width="3.75"/>
    <col collapsed="false" customWidth="true" hidden="false" outlineLevel="0" max="13308" min="13308" style="76" width="52.87"/>
    <col collapsed="false" customWidth="true" hidden="false" outlineLevel="0" max="13309" min="13309" style="76" width="6.75"/>
    <col collapsed="false" customWidth="true" hidden="false" outlineLevel="0" max="13310" min="13310" style="76" width="5.62"/>
    <col collapsed="false" customWidth="true" hidden="false" outlineLevel="0" max="13311" min="13311" style="76" width="9.13"/>
    <col collapsed="false" customWidth="true" hidden="false" outlineLevel="0" max="13312" min="13312" style="76" width="8.87"/>
    <col collapsed="false" customWidth="true" hidden="false" outlineLevel="0" max="13314" min="13314" style="76" width="9"/>
    <col collapsed="false" customWidth="true" hidden="false" outlineLevel="0" max="13315" min="13315" style="76" width="9.13"/>
    <col collapsed="false" customWidth="true" hidden="false" outlineLevel="0" max="13316" min="13316" style="76" width="9.25"/>
    <col collapsed="false" customWidth="true" hidden="false" outlineLevel="0" max="13317" min="13317" style="76" width="10"/>
    <col collapsed="false" customWidth="true" hidden="false" outlineLevel="0" max="13318" min="13318" style="76" width="11"/>
    <col collapsed="false" customWidth="true" hidden="false" outlineLevel="0" max="13563" min="13563" style="76" width="3.75"/>
    <col collapsed="false" customWidth="true" hidden="false" outlineLevel="0" max="13564" min="13564" style="76" width="52.87"/>
    <col collapsed="false" customWidth="true" hidden="false" outlineLevel="0" max="13565" min="13565" style="76" width="6.75"/>
    <col collapsed="false" customWidth="true" hidden="false" outlineLevel="0" max="13566" min="13566" style="76" width="5.62"/>
    <col collapsed="false" customWidth="true" hidden="false" outlineLevel="0" max="13567" min="13567" style="76" width="9.13"/>
    <col collapsed="false" customWidth="true" hidden="false" outlineLevel="0" max="13568" min="13568" style="76" width="8.87"/>
    <col collapsed="false" customWidth="true" hidden="false" outlineLevel="0" max="13570" min="13570" style="76" width="9"/>
    <col collapsed="false" customWidth="true" hidden="false" outlineLevel="0" max="13571" min="13571" style="76" width="9.13"/>
    <col collapsed="false" customWidth="true" hidden="false" outlineLevel="0" max="13572" min="13572" style="76" width="9.25"/>
    <col collapsed="false" customWidth="true" hidden="false" outlineLevel="0" max="13573" min="13573" style="76" width="10"/>
    <col collapsed="false" customWidth="true" hidden="false" outlineLevel="0" max="13574" min="13574" style="76" width="11"/>
    <col collapsed="false" customWidth="true" hidden="false" outlineLevel="0" max="13819" min="13819" style="76" width="3.75"/>
    <col collapsed="false" customWidth="true" hidden="false" outlineLevel="0" max="13820" min="13820" style="76" width="52.87"/>
    <col collapsed="false" customWidth="true" hidden="false" outlineLevel="0" max="13821" min="13821" style="76" width="6.75"/>
    <col collapsed="false" customWidth="true" hidden="false" outlineLevel="0" max="13822" min="13822" style="76" width="5.62"/>
    <col collapsed="false" customWidth="true" hidden="false" outlineLevel="0" max="13823" min="13823" style="76" width="9.13"/>
    <col collapsed="false" customWidth="true" hidden="false" outlineLevel="0" max="13824" min="13824" style="76" width="8.87"/>
    <col collapsed="false" customWidth="true" hidden="false" outlineLevel="0" max="13826" min="13826" style="76" width="9"/>
    <col collapsed="false" customWidth="true" hidden="false" outlineLevel="0" max="13827" min="13827" style="76" width="9.13"/>
    <col collapsed="false" customWidth="true" hidden="false" outlineLevel="0" max="13828" min="13828" style="76" width="9.25"/>
    <col collapsed="false" customWidth="true" hidden="false" outlineLevel="0" max="13829" min="13829" style="76" width="10"/>
    <col collapsed="false" customWidth="true" hidden="false" outlineLevel="0" max="13830" min="13830" style="76" width="11"/>
    <col collapsed="false" customWidth="true" hidden="false" outlineLevel="0" max="14075" min="14075" style="76" width="3.75"/>
    <col collapsed="false" customWidth="true" hidden="false" outlineLevel="0" max="14076" min="14076" style="76" width="52.87"/>
    <col collapsed="false" customWidth="true" hidden="false" outlineLevel="0" max="14077" min="14077" style="76" width="6.75"/>
    <col collapsed="false" customWidth="true" hidden="false" outlineLevel="0" max="14078" min="14078" style="76" width="5.62"/>
    <col collapsed="false" customWidth="true" hidden="false" outlineLevel="0" max="14079" min="14079" style="76" width="9.13"/>
    <col collapsed="false" customWidth="true" hidden="false" outlineLevel="0" max="14080" min="14080" style="76" width="8.87"/>
    <col collapsed="false" customWidth="true" hidden="false" outlineLevel="0" max="14082" min="14082" style="76" width="9"/>
    <col collapsed="false" customWidth="true" hidden="false" outlineLevel="0" max="14083" min="14083" style="76" width="9.13"/>
    <col collapsed="false" customWidth="true" hidden="false" outlineLevel="0" max="14084" min="14084" style="76" width="9.25"/>
    <col collapsed="false" customWidth="true" hidden="false" outlineLevel="0" max="14085" min="14085" style="76" width="10"/>
    <col collapsed="false" customWidth="true" hidden="false" outlineLevel="0" max="14086" min="14086" style="76" width="11"/>
    <col collapsed="false" customWidth="true" hidden="false" outlineLevel="0" max="14331" min="14331" style="76" width="3.75"/>
    <col collapsed="false" customWidth="true" hidden="false" outlineLevel="0" max="14332" min="14332" style="76" width="52.87"/>
    <col collapsed="false" customWidth="true" hidden="false" outlineLevel="0" max="14333" min="14333" style="76" width="6.75"/>
    <col collapsed="false" customWidth="true" hidden="false" outlineLevel="0" max="14334" min="14334" style="76" width="5.62"/>
    <col collapsed="false" customWidth="true" hidden="false" outlineLevel="0" max="14335" min="14335" style="76" width="9.13"/>
    <col collapsed="false" customWidth="true" hidden="false" outlineLevel="0" max="14336" min="14336" style="76" width="8.87"/>
    <col collapsed="false" customWidth="true" hidden="false" outlineLevel="0" max="14338" min="14338" style="76" width="9"/>
    <col collapsed="false" customWidth="true" hidden="false" outlineLevel="0" max="14339" min="14339" style="76" width="9.13"/>
    <col collapsed="false" customWidth="true" hidden="false" outlineLevel="0" max="14340" min="14340" style="76" width="9.25"/>
    <col collapsed="false" customWidth="true" hidden="false" outlineLevel="0" max="14341" min="14341" style="76" width="10"/>
    <col collapsed="false" customWidth="true" hidden="false" outlineLevel="0" max="14342" min="14342" style="76" width="11"/>
    <col collapsed="false" customWidth="true" hidden="false" outlineLevel="0" max="14587" min="14587" style="76" width="3.75"/>
    <col collapsed="false" customWidth="true" hidden="false" outlineLevel="0" max="14588" min="14588" style="76" width="52.87"/>
    <col collapsed="false" customWidth="true" hidden="false" outlineLevel="0" max="14589" min="14589" style="76" width="6.75"/>
    <col collapsed="false" customWidth="true" hidden="false" outlineLevel="0" max="14590" min="14590" style="76" width="5.62"/>
    <col collapsed="false" customWidth="true" hidden="false" outlineLevel="0" max="14591" min="14591" style="76" width="9.13"/>
    <col collapsed="false" customWidth="true" hidden="false" outlineLevel="0" max="14592" min="14592" style="76" width="8.87"/>
    <col collapsed="false" customWidth="true" hidden="false" outlineLevel="0" max="14594" min="14594" style="76" width="9"/>
    <col collapsed="false" customWidth="true" hidden="false" outlineLevel="0" max="14595" min="14595" style="76" width="9.13"/>
    <col collapsed="false" customWidth="true" hidden="false" outlineLevel="0" max="14596" min="14596" style="76" width="9.25"/>
    <col collapsed="false" customWidth="true" hidden="false" outlineLevel="0" max="14597" min="14597" style="76" width="10"/>
    <col collapsed="false" customWidth="true" hidden="false" outlineLevel="0" max="14598" min="14598" style="76" width="11"/>
    <col collapsed="false" customWidth="true" hidden="false" outlineLevel="0" max="14843" min="14843" style="76" width="3.75"/>
    <col collapsed="false" customWidth="true" hidden="false" outlineLevel="0" max="14844" min="14844" style="76" width="52.87"/>
    <col collapsed="false" customWidth="true" hidden="false" outlineLevel="0" max="14845" min="14845" style="76" width="6.75"/>
    <col collapsed="false" customWidth="true" hidden="false" outlineLevel="0" max="14846" min="14846" style="76" width="5.62"/>
    <col collapsed="false" customWidth="true" hidden="false" outlineLevel="0" max="14847" min="14847" style="76" width="9.13"/>
    <col collapsed="false" customWidth="true" hidden="false" outlineLevel="0" max="14848" min="14848" style="76" width="8.87"/>
    <col collapsed="false" customWidth="true" hidden="false" outlineLevel="0" max="14850" min="14850" style="76" width="9"/>
    <col collapsed="false" customWidth="true" hidden="false" outlineLevel="0" max="14851" min="14851" style="76" width="9.13"/>
    <col collapsed="false" customWidth="true" hidden="false" outlineLevel="0" max="14852" min="14852" style="76" width="9.25"/>
    <col collapsed="false" customWidth="true" hidden="false" outlineLevel="0" max="14853" min="14853" style="76" width="10"/>
    <col collapsed="false" customWidth="true" hidden="false" outlineLevel="0" max="14854" min="14854" style="76" width="11"/>
    <col collapsed="false" customWidth="true" hidden="false" outlineLevel="0" max="15099" min="15099" style="76" width="3.75"/>
    <col collapsed="false" customWidth="true" hidden="false" outlineLevel="0" max="15100" min="15100" style="76" width="52.87"/>
    <col collapsed="false" customWidth="true" hidden="false" outlineLevel="0" max="15101" min="15101" style="76" width="6.75"/>
    <col collapsed="false" customWidth="true" hidden="false" outlineLevel="0" max="15102" min="15102" style="76" width="5.62"/>
    <col collapsed="false" customWidth="true" hidden="false" outlineLevel="0" max="15103" min="15103" style="76" width="9.13"/>
    <col collapsed="false" customWidth="true" hidden="false" outlineLevel="0" max="15104" min="15104" style="76" width="8.87"/>
    <col collapsed="false" customWidth="true" hidden="false" outlineLevel="0" max="15106" min="15106" style="76" width="9"/>
    <col collapsed="false" customWidth="true" hidden="false" outlineLevel="0" max="15107" min="15107" style="76" width="9.13"/>
    <col collapsed="false" customWidth="true" hidden="false" outlineLevel="0" max="15108" min="15108" style="76" width="9.25"/>
    <col collapsed="false" customWidth="true" hidden="false" outlineLevel="0" max="15109" min="15109" style="76" width="10"/>
    <col collapsed="false" customWidth="true" hidden="false" outlineLevel="0" max="15110" min="15110" style="76" width="11"/>
    <col collapsed="false" customWidth="true" hidden="false" outlineLevel="0" max="15355" min="15355" style="76" width="3.75"/>
    <col collapsed="false" customWidth="true" hidden="false" outlineLevel="0" max="15356" min="15356" style="76" width="52.87"/>
    <col collapsed="false" customWidth="true" hidden="false" outlineLevel="0" max="15357" min="15357" style="76" width="6.75"/>
    <col collapsed="false" customWidth="true" hidden="false" outlineLevel="0" max="15358" min="15358" style="76" width="5.62"/>
    <col collapsed="false" customWidth="true" hidden="false" outlineLevel="0" max="15359" min="15359" style="76" width="9.13"/>
    <col collapsed="false" customWidth="true" hidden="false" outlineLevel="0" max="15360" min="15360" style="76" width="8.87"/>
    <col collapsed="false" customWidth="true" hidden="false" outlineLevel="0" max="15362" min="15362" style="76" width="9"/>
    <col collapsed="false" customWidth="true" hidden="false" outlineLevel="0" max="15363" min="15363" style="76" width="9.13"/>
    <col collapsed="false" customWidth="true" hidden="false" outlineLevel="0" max="15364" min="15364" style="76" width="9.25"/>
    <col collapsed="false" customWidth="true" hidden="false" outlineLevel="0" max="15365" min="15365" style="76" width="10"/>
    <col collapsed="false" customWidth="true" hidden="false" outlineLevel="0" max="15366" min="15366" style="76" width="11"/>
    <col collapsed="false" customWidth="true" hidden="false" outlineLevel="0" max="15611" min="15611" style="76" width="3.75"/>
    <col collapsed="false" customWidth="true" hidden="false" outlineLevel="0" max="15612" min="15612" style="76" width="52.87"/>
    <col collapsed="false" customWidth="true" hidden="false" outlineLevel="0" max="15613" min="15613" style="76" width="6.75"/>
    <col collapsed="false" customWidth="true" hidden="false" outlineLevel="0" max="15614" min="15614" style="76" width="5.62"/>
    <col collapsed="false" customWidth="true" hidden="false" outlineLevel="0" max="15615" min="15615" style="76" width="9.13"/>
    <col collapsed="false" customWidth="true" hidden="false" outlineLevel="0" max="15616" min="15616" style="76" width="8.87"/>
    <col collapsed="false" customWidth="true" hidden="false" outlineLevel="0" max="15618" min="15618" style="76" width="9"/>
    <col collapsed="false" customWidth="true" hidden="false" outlineLevel="0" max="15619" min="15619" style="76" width="9.13"/>
    <col collapsed="false" customWidth="true" hidden="false" outlineLevel="0" max="15620" min="15620" style="76" width="9.25"/>
    <col collapsed="false" customWidth="true" hidden="false" outlineLevel="0" max="15621" min="15621" style="76" width="10"/>
    <col collapsed="false" customWidth="true" hidden="false" outlineLevel="0" max="15622" min="15622" style="76" width="11"/>
    <col collapsed="false" customWidth="true" hidden="false" outlineLevel="0" max="15867" min="15867" style="76" width="3.75"/>
    <col collapsed="false" customWidth="true" hidden="false" outlineLevel="0" max="15868" min="15868" style="76" width="52.87"/>
    <col collapsed="false" customWidth="true" hidden="false" outlineLevel="0" max="15869" min="15869" style="76" width="6.75"/>
    <col collapsed="false" customWidth="true" hidden="false" outlineLevel="0" max="15870" min="15870" style="76" width="5.62"/>
    <col collapsed="false" customWidth="true" hidden="false" outlineLevel="0" max="15871" min="15871" style="76" width="9.13"/>
    <col collapsed="false" customWidth="true" hidden="false" outlineLevel="0" max="15872" min="15872" style="76" width="8.87"/>
    <col collapsed="false" customWidth="true" hidden="false" outlineLevel="0" max="15874" min="15874" style="76" width="9"/>
    <col collapsed="false" customWidth="true" hidden="false" outlineLevel="0" max="15875" min="15875" style="76" width="9.13"/>
    <col collapsed="false" customWidth="true" hidden="false" outlineLevel="0" max="15876" min="15876" style="76" width="9.25"/>
    <col collapsed="false" customWidth="true" hidden="false" outlineLevel="0" max="15877" min="15877" style="76" width="10"/>
    <col collapsed="false" customWidth="true" hidden="false" outlineLevel="0" max="15878" min="15878" style="76" width="11"/>
    <col collapsed="false" customWidth="true" hidden="false" outlineLevel="0" max="16123" min="16123" style="76" width="3.75"/>
    <col collapsed="false" customWidth="true" hidden="false" outlineLevel="0" max="16124" min="16124" style="76" width="52.87"/>
    <col collapsed="false" customWidth="true" hidden="false" outlineLevel="0" max="16125" min="16125" style="76" width="6.75"/>
    <col collapsed="false" customWidth="true" hidden="false" outlineLevel="0" max="16126" min="16126" style="76" width="5.62"/>
    <col collapsed="false" customWidth="true" hidden="false" outlineLevel="0" max="16127" min="16127" style="76" width="9.13"/>
    <col collapsed="false" customWidth="true" hidden="false" outlineLevel="0" max="16128" min="16128" style="76" width="8.87"/>
    <col collapsed="false" customWidth="true" hidden="false" outlineLevel="0" max="16130" min="16130" style="76" width="9"/>
    <col collapsed="false" customWidth="true" hidden="false" outlineLevel="0" max="16131" min="16131" style="76" width="9.13"/>
    <col collapsed="false" customWidth="true" hidden="false" outlineLevel="0" max="16132" min="16132" style="76" width="9.25"/>
    <col collapsed="false" customWidth="true" hidden="false" outlineLevel="0" max="16133" min="16133" style="76" width="10"/>
    <col collapsed="false" customWidth="true" hidden="false" outlineLevel="0" max="16134" min="16134" style="76" width="11"/>
  </cols>
  <sheetData>
    <row r="2" customFormat="false" ht="12.75" hidden="false" customHeight="true" outlineLevel="0" collapsed="false">
      <c r="A2" s="77" t="s">
        <v>159</v>
      </c>
      <c r="B2" s="77"/>
      <c r="C2" s="77"/>
      <c r="D2" s="77"/>
      <c r="E2" s="77"/>
      <c r="F2" s="77"/>
    </row>
    <row r="3" customFormat="false" ht="12.75" hidden="false" customHeight="true" outlineLevel="0" collapsed="false">
      <c r="A3" s="78" t="s">
        <v>160</v>
      </c>
      <c r="B3" s="79" t="s">
        <v>161</v>
      </c>
      <c r="C3" s="80" t="s">
        <v>162</v>
      </c>
      <c r="D3" s="81" t="s">
        <v>163</v>
      </c>
      <c r="E3" s="82" t="s">
        <v>164</v>
      </c>
      <c r="F3" s="82"/>
    </row>
    <row r="4" customFormat="false" ht="12.75" hidden="false" customHeight="true" outlineLevel="0" collapsed="false">
      <c r="A4" s="78"/>
      <c r="B4" s="79"/>
      <c r="C4" s="80"/>
      <c r="D4" s="81"/>
      <c r="E4" s="83" t="s">
        <v>165</v>
      </c>
      <c r="F4" s="84" t="s">
        <v>166</v>
      </c>
    </row>
    <row r="5" customFormat="false" ht="12" hidden="false" customHeight="false" outlineLevel="0" collapsed="false">
      <c r="A5" s="78"/>
      <c r="B5" s="79"/>
      <c r="C5" s="80"/>
      <c r="D5" s="81"/>
      <c r="E5" s="83"/>
      <c r="F5" s="84"/>
    </row>
    <row r="6" s="91" customFormat="true" ht="35.05" hidden="false" customHeight="false" outlineLevel="0" collapsed="false">
      <c r="A6" s="85" t="n">
        <v>1</v>
      </c>
      <c r="B6" s="86" t="s">
        <v>167</v>
      </c>
      <c r="C6" s="87" t="s">
        <v>168</v>
      </c>
      <c r="D6" s="88" t="n">
        <v>2</v>
      </c>
      <c r="E6" s="89" t="n">
        <v>79.9</v>
      </c>
      <c r="F6" s="90" t="n">
        <f aca="false">E6*D6</f>
        <v>159.8</v>
      </c>
    </row>
    <row r="7" s="91" customFormat="true" ht="68.65" hidden="false" customHeight="false" outlineLevel="0" collapsed="false">
      <c r="A7" s="92" t="n">
        <v>2</v>
      </c>
      <c r="B7" s="93" t="s">
        <v>169</v>
      </c>
      <c r="C7" s="94" t="s">
        <v>168</v>
      </c>
      <c r="D7" s="95" t="n">
        <v>2</v>
      </c>
      <c r="E7" s="96" t="n">
        <v>59.9</v>
      </c>
      <c r="F7" s="97" t="n">
        <f aca="false">E7*D7</f>
        <v>119.8</v>
      </c>
    </row>
    <row r="8" s="91" customFormat="true" ht="57.45" hidden="false" customHeight="false" outlineLevel="0" collapsed="false">
      <c r="A8" s="92" t="n">
        <v>3</v>
      </c>
      <c r="B8" s="93" t="s">
        <v>170</v>
      </c>
      <c r="C8" s="94" t="s">
        <v>162</v>
      </c>
      <c r="D8" s="95" t="n">
        <v>2</v>
      </c>
      <c r="E8" s="96" t="n">
        <v>69.9</v>
      </c>
      <c r="F8" s="97" t="n">
        <f aca="false">E8*D8</f>
        <v>139.8</v>
      </c>
    </row>
    <row r="9" s="91" customFormat="true" ht="23.85" hidden="false" customHeight="false" outlineLevel="0" collapsed="false">
      <c r="A9" s="92" t="n">
        <v>4</v>
      </c>
      <c r="B9" s="93" t="s">
        <v>171</v>
      </c>
      <c r="C9" s="94" t="s">
        <v>172</v>
      </c>
      <c r="D9" s="95" t="n">
        <v>5</v>
      </c>
      <c r="E9" s="96" t="n">
        <v>7.31</v>
      </c>
      <c r="F9" s="97" t="n">
        <f aca="false">E9*D9</f>
        <v>36.55</v>
      </c>
    </row>
    <row r="10" s="91" customFormat="true" ht="57.45" hidden="false" customHeight="false" outlineLevel="0" collapsed="false">
      <c r="A10" s="92" t="n">
        <v>5</v>
      </c>
      <c r="B10" s="93" t="s">
        <v>173</v>
      </c>
      <c r="C10" s="94" t="s">
        <v>162</v>
      </c>
      <c r="D10" s="95" t="n">
        <v>1</v>
      </c>
      <c r="E10" s="96" t="n">
        <v>89.9</v>
      </c>
      <c r="F10" s="97" t="n">
        <f aca="false">E10*D10</f>
        <v>89.9</v>
      </c>
    </row>
    <row r="11" s="91" customFormat="true" ht="57.45" hidden="false" customHeight="false" outlineLevel="0" collapsed="false">
      <c r="A11" s="92" t="n">
        <v>6</v>
      </c>
      <c r="B11" s="93" t="s">
        <v>174</v>
      </c>
      <c r="C11" s="94" t="s">
        <v>168</v>
      </c>
      <c r="D11" s="95" t="n">
        <v>1</v>
      </c>
      <c r="E11" s="96" t="n">
        <v>87.5</v>
      </c>
      <c r="F11" s="97" t="n">
        <f aca="false">E11*D11</f>
        <v>87.5</v>
      </c>
      <c r="G11" s="98"/>
    </row>
    <row r="12" customFormat="false" ht="13.8" hidden="false" customHeight="false" outlineLevel="0" collapsed="false">
      <c r="A12" s="99" t="s">
        <v>175</v>
      </c>
      <c r="B12" s="99"/>
      <c r="C12" s="99"/>
      <c r="D12" s="99"/>
      <c r="E12" s="100" t="n">
        <f aca="false">SUM(F6:F11)</f>
        <v>633.35</v>
      </c>
      <c r="F12" s="100"/>
    </row>
    <row r="13" customFormat="false" ht="17.25" hidden="false" customHeight="true" outlineLevel="0" collapsed="false">
      <c r="A13" s="101" t="s">
        <v>176</v>
      </c>
      <c r="B13" s="101"/>
      <c r="C13" s="101"/>
      <c r="D13" s="101"/>
      <c r="E13" s="101"/>
      <c r="F13" s="101"/>
    </row>
    <row r="14" customFormat="false" ht="25.5" hidden="false" customHeight="true" outlineLevel="0" collapsed="false">
      <c r="A14" s="102" t="s">
        <v>177</v>
      </c>
      <c r="B14" s="102"/>
      <c r="C14" s="102"/>
      <c r="D14" s="102"/>
      <c r="E14" s="103" t="n">
        <f aca="false">E12/12</f>
        <v>52.7791666666667</v>
      </c>
      <c r="F14" s="103"/>
    </row>
  </sheetData>
  <mergeCells count="13">
    <mergeCell ref="A2:F2"/>
    <mergeCell ref="A3:A5"/>
    <mergeCell ref="B3:B5"/>
    <mergeCell ref="C3:C5"/>
    <mergeCell ref="D3:D5"/>
    <mergeCell ref="E3:F3"/>
    <mergeCell ref="E4:E5"/>
    <mergeCell ref="F4:F5"/>
    <mergeCell ref="A12:D12"/>
    <mergeCell ref="E12:F12"/>
    <mergeCell ref="A13:F13"/>
    <mergeCell ref="A14:D14"/>
    <mergeCell ref="E14:F14"/>
  </mergeCells>
  <printOptions headings="false" gridLines="false" gridLinesSet="true" horizontalCentered="true" verticalCentered="false"/>
  <pageMargins left="0.511805555555556" right="0.511805555555556" top="1.37777777777778" bottom="0.78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D13" activeCellId="0" sqref="D13"/>
    </sheetView>
  </sheetViews>
  <sheetFormatPr defaultColWidth="8.625" defaultRowHeight="12" customHeight="true" zeroHeight="false" outlineLevelRow="0" outlineLevelCol="0"/>
  <cols>
    <col collapsed="false" customWidth="true" hidden="false" outlineLevel="0" max="1" min="1" style="76" width="8.87"/>
    <col collapsed="false" customWidth="true" hidden="false" outlineLevel="0" max="2" min="2" style="76" width="15.75"/>
    <col collapsed="false" customWidth="true" hidden="false" outlineLevel="0" max="3" min="3" style="104" width="15.75"/>
    <col collapsed="false" customWidth="true" hidden="false" outlineLevel="0" max="4" min="4" style="76" width="14.62"/>
    <col collapsed="false" customWidth="true" hidden="false" outlineLevel="0" max="5" min="5" style="104" width="15.13"/>
    <col collapsed="false" customWidth="true" hidden="false" outlineLevel="0" max="7" min="7" style="105" width="14"/>
  </cols>
  <sheetData>
    <row r="1" customFormat="false" ht="15" hidden="false" customHeight="false" outlineLevel="0" collapsed="false">
      <c r="A1" s="106" t="s">
        <v>178</v>
      </c>
      <c r="B1" s="106"/>
      <c r="C1" s="106"/>
      <c r="D1" s="106"/>
      <c r="E1" s="106"/>
      <c r="F1" s="106"/>
      <c r="G1" s="106"/>
    </row>
    <row r="3" s="109" customFormat="true" ht="35.05" hidden="false" customHeight="false" outlineLevel="0" collapsed="false">
      <c r="A3" s="107" t="s">
        <v>160</v>
      </c>
      <c r="B3" s="107" t="s">
        <v>179</v>
      </c>
      <c r="C3" s="108" t="s">
        <v>180</v>
      </c>
      <c r="D3" s="107" t="s">
        <v>181</v>
      </c>
      <c r="E3" s="108" t="s">
        <v>182</v>
      </c>
      <c r="F3" s="107" t="s">
        <v>183</v>
      </c>
      <c r="G3" s="108" t="s">
        <v>184</v>
      </c>
    </row>
    <row r="4" customFormat="false" ht="13.8" hidden="false" customHeight="false" outlineLevel="0" collapsed="false">
      <c r="A4" s="110" t="n">
        <v>1</v>
      </c>
      <c r="B4" s="111" t="s">
        <v>185</v>
      </c>
      <c r="C4" s="112" t="n">
        <f aca="false">PORTEIRO!I151</f>
        <v>4711.80767310761</v>
      </c>
      <c r="D4" s="110" t="n">
        <v>1</v>
      </c>
      <c r="E4" s="112" t="n">
        <f aca="false">C4*D4</f>
        <v>4711.80767310761</v>
      </c>
      <c r="F4" s="110" t="n">
        <v>1</v>
      </c>
      <c r="G4" s="112" t="n">
        <f aca="false">E4*F4</f>
        <v>4711.80767310761</v>
      </c>
    </row>
    <row r="5" s="5" customFormat="true" ht="13.8" hidden="false" customHeight="false" outlineLevel="0" collapsed="false">
      <c r="A5" s="113" t="s">
        <v>186</v>
      </c>
      <c r="B5" s="113"/>
      <c r="C5" s="113"/>
      <c r="D5" s="113"/>
      <c r="E5" s="113"/>
      <c r="F5" s="113"/>
      <c r="G5" s="114" t="n">
        <f aca="false">SUM(G4)</f>
        <v>4711.80767310761</v>
      </c>
    </row>
    <row r="6" s="5" customFormat="true" ht="13.8" hidden="false" customHeight="false" outlineLevel="0" collapsed="false">
      <c r="A6" s="113" t="s">
        <v>187</v>
      </c>
      <c r="B6" s="113"/>
      <c r="C6" s="113"/>
      <c r="D6" s="113"/>
      <c r="E6" s="113"/>
      <c r="F6" s="113"/>
      <c r="G6" s="114" t="n">
        <f aca="false">G5*12</f>
        <v>56541.6920772913</v>
      </c>
    </row>
  </sheetData>
  <mergeCells count="3">
    <mergeCell ref="A1:G1"/>
    <mergeCell ref="A5:F5"/>
    <mergeCell ref="A6:F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357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2010-12-08T17:56:29Z</dcterms:created>
  <dc:creator>Alvaro.Barbosa@dnpm.gov.br</dc:creator>
  <dc:description/>
  <cp:keywords>Planilha de Custos IN 5/2017</cp:keywords>
  <dc:language>pt-BR</dc:language>
  <cp:lastModifiedBy/>
  <cp:lastPrinted>2024-09-23T14:30:26Z</cp:lastPrinted>
  <dcterms:modified xsi:type="dcterms:W3CDTF">2026-01-22T12:16:37Z</dcterms:modified>
  <cp:revision>34</cp:revision>
  <dc:subject/>
  <dc:title>Planilha de Custos IN 5/2017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